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/>
  <mc:AlternateContent xmlns:mc="http://schemas.openxmlformats.org/markup-compatibility/2006">
    <mc:Choice Requires="x15">
      <x15ac:absPath xmlns:x15ac="http://schemas.microsoft.com/office/spreadsheetml/2010/11/ac" url="/Users/jmoyagi/Desktop/Arriba Financial modelling training/Arriba tutorials/"/>
    </mc:Choice>
  </mc:AlternateContent>
  <xr:revisionPtr revIDLastSave="0" documentId="13_ncr:1_{2CE1D3A1-C102-364E-88C6-F75788D6149F}" xr6:coauthVersionLast="47" xr6:coauthVersionMax="47" xr10:uidLastSave="{00000000-0000-0000-0000-000000000000}"/>
  <bookViews>
    <workbookView xWindow="4440" yWindow="1320" windowWidth="25800" windowHeight="16940" xr2:uid="{ABE35B1C-4774-0248-8857-0047CF0B2F95}"/>
  </bookViews>
  <sheets>
    <sheet name="LLCR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1" l="1"/>
  <c r="L31" i="1"/>
  <c r="K31" i="1"/>
  <c r="J31" i="1"/>
  <c r="I31" i="1"/>
  <c r="BU29" i="1"/>
  <c r="BU31" i="1" s="1"/>
  <c r="M29" i="1"/>
  <c r="I29" i="1"/>
  <c r="G29" i="1"/>
  <c r="F29" i="1"/>
  <c r="E29" i="1"/>
  <c r="D29" i="1"/>
  <c r="G28" i="1"/>
  <c r="BU26" i="1"/>
  <c r="M26" i="1"/>
  <c r="L26" i="1"/>
  <c r="L29" i="1" s="1"/>
  <c r="K26" i="1"/>
  <c r="K29" i="1" s="1"/>
  <c r="J26" i="1"/>
  <c r="J29" i="1" s="1"/>
  <c r="I26" i="1"/>
  <c r="F25" i="1"/>
  <c r="E25" i="1"/>
  <c r="D25" i="1"/>
  <c r="BN24" i="1"/>
  <c r="BM24" i="1"/>
  <c r="BC24" i="1"/>
  <c r="AT24" i="1"/>
  <c r="AS24" i="1"/>
  <c r="Z24" i="1"/>
  <c r="Y24" i="1"/>
  <c r="P24" i="1"/>
  <c r="O24" i="1"/>
  <c r="G24" i="1"/>
  <c r="F24" i="1"/>
  <c r="E24" i="1"/>
  <c r="D24" i="1"/>
  <c r="G23" i="1"/>
  <c r="BT21" i="1"/>
  <c r="BT25" i="1" s="1"/>
  <c r="BT20" i="1"/>
  <c r="BS20" i="1"/>
  <c r="BS21" i="1" s="1"/>
  <c r="BS25" i="1" s="1"/>
  <c r="BQ20" i="1"/>
  <c r="BQ21" i="1" s="1"/>
  <c r="BQ25" i="1" s="1"/>
  <c r="BJ20" i="1"/>
  <c r="BJ21" i="1" s="1"/>
  <c r="BJ25" i="1" s="1"/>
  <c r="BI20" i="1"/>
  <c r="BI21" i="1" s="1"/>
  <c r="BI25" i="1" s="1"/>
  <c r="AP20" i="1"/>
  <c r="AP21" i="1" s="1"/>
  <c r="AP25" i="1" s="1"/>
  <c r="AO20" i="1"/>
  <c r="AO21" i="1" s="1"/>
  <c r="AO25" i="1" s="1"/>
  <c r="V20" i="1"/>
  <c r="V21" i="1" s="1"/>
  <c r="V25" i="1" s="1"/>
  <c r="U20" i="1"/>
  <c r="U21" i="1" s="1"/>
  <c r="U25" i="1" s="1"/>
  <c r="S20" i="1"/>
  <c r="S21" i="1" s="1"/>
  <c r="S25" i="1" s="1"/>
  <c r="L20" i="1"/>
  <c r="L21" i="1" s="1"/>
  <c r="L25" i="1" s="1"/>
  <c r="K20" i="1"/>
  <c r="K21" i="1" s="1"/>
  <c r="K25" i="1" s="1"/>
  <c r="F20" i="1"/>
  <c r="E20" i="1"/>
  <c r="D20" i="1"/>
  <c r="G19" i="1"/>
  <c r="BU17" i="1"/>
  <c r="BU24" i="1" s="1"/>
  <c r="BT17" i="1"/>
  <c r="BT24" i="1" s="1"/>
  <c r="BS17" i="1"/>
  <c r="BS24" i="1" s="1"/>
  <c r="BR17" i="1"/>
  <c r="BR24" i="1" s="1"/>
  <c r="BQ17" i="1"/>
  <c r="BQ24" i="1" s="1"/>
  <c r="BP17" i="1"/>
  <c r="BP24" i="1" s="1"/>
  <c r="BO17" i="1"/>
  <c r="BO24" i="1" s="1"/>
  <c r="BN17" i="1"/>
  <c r="BM17" i="1"/>
  <c r="BL17" i="1"/>
  <c r="BL24" i="1" s="1"/>
  <c r="BK17" i="1"/>
  <c r="BK24" i="1" s="1"/>
  <c r="BJ17" i="1"/>
  <c r="BJ24" i="1" s="1"/>
  <c r="BI17" i="1"/>
  <c r="BI24" i="1" s="1"/>
  <c r="BH17" i="1"/>
  <c r="BH24" i="1" s="1"/>
  <c r="BG17" i="1"/>
  <c r="BG24" i="1" s="1"/>
  <c r="BF17" i="1"/>
  <c r="BF24" i="1" s="1"/>
  <c r="BE17" i="1"/>
  <c r="BE24" i="1" s="1"/>
  <c r="BD17" i="1"/>
  <c r="BD24" i="1" s="1"/>
  <c r="BC17" i="1"/>
  <c r="BB17" i="1"/>
  <c r="BB24" i="1" s="1"/>
  <c r="BA17" i="1"/>
  <c r="BA24" i="1" s="1"/>
  <c r="AZ17" i="1"/>
  <c r="AZ24" i="1" s="1"/>
  <c r="AY17" i="1"/>
  <c r="AY24" i="1" s="1"/>
  <c r="AX17" i="1"/>
  <c r="AX24" i="1" s="1"/>
  <c r="AW17" i="1"/>
  <c r="AW24" i="1" s="1"/>
  <c r="AV17" i="1"/>
  <c r="AV24" i="1" s="1"/>
  <c r="AU17" i="1"/>
  <c r="AU24" i="1" s="1"/>
  <c r="AT17" i="1"/>
  <c r="AS17" i="1"/>
  <c r="AR17" i="1"/>
  <c r="AR24" i="1" s="1"/>
  <c r="AQ17" i="1"/>
  <c r="AQ24" i="1" s="1"/>
  <c r="AP17" i="1"/>
  <c r="AP24" i="1" s="1"/>
  <c r="AO17" i="1"/>
  <c r="AO24" i="1" s="1"/>
  <c r="AN17" i="1"/>
  <c r="AN24" i="1" s="1"/>
  <c r="AM17" i="1"/>
  <c r="AM24" i="1" s="1"/>
  <c r="AL17" i="1"/>
  <c r="AL24" i="1" s="1"/>
  <c r="AK17" i="1"/>
  <c r="AK24" i="1" s="1"/>
  <c r="AJ17" i="1"/>
  <c r="AJ24" i="1" s="1"/>
  <c r="AI17" i="1"/>
  <c r="AI24" i="1" s="1"/>
  <c r="AH17" i="1"/>
  <c r="AH24" i="1" s="1"/>
  <c r="AG17" i="1"/>
  <c r="AG24" i="1" s="1"/>
  <c r="AF17" i="1"/>
  <c r="AF24" i="1" s="1"/>
  <c r="AE17" i="1"/>
  <c r="AE24" i="1" s="1"/>
  <c r="AD17" i="1"/>
  <c r="AD24" i="1" s="1"/>
  <c r="AC17" i="1"/>
  <c r="AC24" i="1" s="1"/>
  <c r="AB17" i="1"/>
  <c r="AB24" i="1" s="1"/>
  <c r="AA17" i="1"/>
  <c r="AA24" i="1" s="1"/>
  <c r="Z17" i="1"/>
  <c r="Y17" i="1"/>
  <c r="X17" i="1"/>
  <c r="X24" i="1" s="1"/>
  <c r="W17" i="1"/>
  <c r="W24" i="1" s="1"/>
  <c r="V17" i="1"/>
  <c r="V24" i="1" s="1"/>
  <c r="U17" i="1"/>
  <c r="U24" i="1" s="1"/>
  <c r="T17" i="1"/>
  <c r="T24" i="1" s="1"/>
  <c r="S17" i="1"/>
  <c r="S24" i="1" s="1"/>
  <c r="R17" i="1"/>
  <c r="R24" i="1" s="1"/>
  <c r="Q17" i="1"/>
  <c r="Q24" i="1" s="1"/>
  <c r="P17" i="1"/>
  <c r="O17" i="1"/>
  <c r="N17" i="1"/>
  <c r="N24" i="1" s="1"/>
  <c r="M17" i="1"/>
  <c r="M24" i="1" s="1"/>
  <c r="L17" i="1"/>
  <c r="L24" i="1" s="1"/>
  <c r="K17" i="1"/>
  <c r="K24" i="1" s="1"/>
  <c r="J17" i="1"/>
  <c r="J24" i="1" s="1"/>
  <c r="I17" i="1"/>
  <c r="I24" i="1" s="1"/>
  <c r="G15" i="1"/>
  <c r="BU12" i="1"/>
  <c r="BU20" i="1" s="1"/>
  <c r="BU21" i="1" s="1"/>
  <c r="BU25" i="1" s="1"/>
  <c r="BT12" i="1"/>
  <c r="BS12" i="1"/>
  <c r="BR12" i="1"/>
  <c r="BR20" i="1" s="1"/>
  <c r="BR21" i="1" s="1"/>
  <c r="BR25" i="1" s="1"/>
  <c r="BQ12" i="1"/>
  <c r="BP12" i="1"/>
  <c r="BP20" i="1" s="1"/>
  <c r="BP21" i="1" s="1"/>
  <c r="BP25" i="1" s="1"/>
  <c r="BO12" i="1"/>
  <c r="BO20" i="1" s="1"/>
  <c r="BO21" i="1" s="1"/>
  <c r="BO25" i="1" s="1"/>
  <c r="BN12" i="1"/>
  <c r="BN20" i="1" s="1"/>
  <c r="BN21" i="1" s="1"/>
  <c r="BN25" i="1" s="1"/>
  <c r="BM12" i="1"/>
  <c r="BM20" i="1" s="1"/>
  <c r="BM21" i="1" s="1"/>
  <c r="BM25" i="1" s="1"/>
  <c r="BL12" i="1"/>
  <c r="BL20" i="1" s="1"/>
  <c r="BL21" i="1" s="1"/>
  <c r="BL25" i="1" s="1"/>
  <c r="BK12" i="1"/>
  <c r="BK20" i="1" s="1"/>
  <c r="BK21" i="1" s="1"/>
  <c r="BK25" i="1" s="1"/>
  <c r="BJ12" i="1"/>
  <c r="BI12" i="1"/>
  <c r="BH12" i="1"/>
  <c r="BH20" i="1" s="1"/>
  <c r="BH21" i="1" s="1"/>
  <c r="BH25" i="1" s="1"/>
  <c r="BG12" i="1"/>
  <c r="BG20" i="1" s="1"/>
  <c r="BG21" i="1" s="1"/>
  <c r="BG25" i="1" s="1"/>
  <c r="BF12" i="1"/>
  <c r="BF20" i="1" s="1"/>
  <c r="BF21" i="1" s="1"/>
  <c r="BF25" i="1" s="1"/>
  <c r="BE12" i="1"/>
  <c r="BE20" i="1" s="1"/>
  <c r="BE21" i="1" s="1"/>
  <c r="BE25" i="1" s="1"/>
  <c r="BD12" i="1"/>
  <c r="BD20" i="1" s="1"/>
  <c r="BD21" i="1" s="1"/>
  <c r="BD25" i="1" s="1"/>
  <c r="BC12" i="1"/>
  <c r="BC20" i="1" s="1"/>
  <c r="BC21" i="1" s="1"/>
  <c r="BC25" i="1" s="1"/>
  <c r="BB12" i="1"/>
  <c r="BB20" i="1" s="1"/>
  <c r="BB21" i="1" s="1"/>
  <c r="BB25" i="1" s="1"/>
  <c r="BA12" i="1"/>
  <c r="BA20" i="1" s="1"/>
  <c r="BA21" i="1" s="1"/>
  <c r="BA25" i="1" s="1"/>
  <c r="AZ12" i="1"/>
  <c r="AZ20" i="1" s="1"/>
  <c r="AZ21" i="1" s="1"/>
  <c r="AZ25" i="1" s="1"/>
  <c r="AY12" i="1"/>
  <c r="AY20" i="1" s="1"/>
  <c r="AY21" i="1" s="1"/>
  <c r="AY25" i="1" s="1"/>
  <c r="AX12" i="1"/>
  <c r="AX20" i="1" s="1"/>
  <c r="AX21" i="1" s="1"/>
  <c r="AX25" i="1" s="1"/>
  <c r="AW12" i="1"/>
  <c r="AW20" i="1" s="1"/>
  <c r="AW21" i="1" s="1"/>
  <c r="AW25" i="1" s="1"/>
  <c r="AV12" i="1"/>
  <c r="AV20" i="1" s="1"/>
  <c r="AV21" i="1" s="1"/>
  <c r="AV25" i="1" s="1"/>
  <c r="AU12" i="1"/>
  <c r="AU20" i="1" s="1"/>
  <c r="AU21" i="1" s="1"/>
  <c r="AU25" i="1" s="1"/>
  <c r="AT12" i="1"/>
  <c r="AT20" i="1" s="1"/>
  <c r="AT21" i="1" s="1"/>
  <c r="AT25" i="1" s="1"/>
  <c r="AS12" i="1"/>
  <c r="AS20" i="1" s="1"/>
  <c r="AS21" i="1" s="1"/>
  <c r="AS25" i="1" s="1"/>
  <c r="AR12" i="1"/>
  <c r="AR20" i="1" s="1"/>
  <c r="AR21" i="1" s="1"/>
  <c r="AR25" i="1" s="1"/>
  <c r="AQ12" i="1"/>
  <c r="AQ20" i="1" s="1"/>
  <c r="AQ21" i="1" s="1"/>
  <c r="AQ25" i="1" s="1"/>
  <c r="AP12" i="1"/>
  <c r="AO12" i="1"/>
  <c r="AN12" i="1"/>
  <c r="AN20" i="1" s="1"/>
  <c r="AN21" i="1" s="1"/>
  <c r="AN25" i="1" s="1"/>
  <c r="AM12" i="1"/>
  <c r="AM20" i="1" s="1"/>
  <c r="AM21" i="1" s="1"/>
  <c r="AM25" i="1" s="1"/>
  <c r="AL12" i="1"/>
  <c r="AL20" i="1" s="1"/>
  <c r="AL21" i="1" s="1"/>
  <c r="AL25" i="1" s="1"/>
  <c r="AK12" i="1"/>
  <c r="AK20" i="1" s="1"/>
  <c r="AK21" i="1" s="1"/>
  <c r="AK25" i="1" s="1"/>
  <c r="AJ12" i="1"/>
  <c r="AJ20" i="1" s="1"/>
  <c r="AJ21" i="1" s="1"/>
  <c r="AJ25" i="1" s="1"/>
  <c r="AI12" i="1"/>
  <c r="AI20" i="1" s="1"/>
  <c r="AI21" i="1" s="1"/>
  <c r="AI25" i="1" s="1"/>
  <c r="AH12" i="1"/>
  <c r="AH20" i="1" s="1"/>
  <c r="AH21" i="1" s="1"/>
  <c r="AH25" i="1" s="1"/>
  <c r="AG12" i="1"/>
  <c r="AG20" i="1" s="1"/>
  <c r="AG21" i="1" s="1"/>
  <c r="AG25" i="1" s="1"/>
  <c r="AF12" i="1"/>
  <c r="AF20" i="1" s="1"/>
  <c r="AF21" i="1" s="1"/>
  <c r="AF25" i="1" s="1"/>
  <c r="AE12" i="1"/>
  <c r="AE20" i="1" s="1"/>
  <c r="AE21" i="1" s="1"/>
  <c r="AE25" i="1" s="1"/>
  <c r="AD12" i="1"/>
  <c r="AD20" i="1" s="1"/>
  <c r="AD21" i="1" s="1"/>
  <c r="AD25" i="1" s="1"/>
  <c r="AC12" i="1"/>
  <c r="AC20" i="1" s="1"/>
  <c r="AC21" i="1" s="1"/>
  <c r="AC25" i="1" s="1"/>
  <c r="AB12" i="1"/>
  <c r="AB20" i="1" s="1"/>
  <c r="AB21" i="1" s="1"/>
  <c r="AB25" i="1" s="1"/>
  <c r="AA12" i="1"/>
  <c r="AA20" i="1" s="1"/>
  <c r="AA21" i="1" s="1"/>
  <c r="AA25" i="1" s="1"/>
  <c r="Z12" i="1"/>
  <c r="Z20" i="1" s="1"/>
  <c r="Z21" i="1" s="1"/>
  <c r="Z25" i="1" s="1"/>
  <c r="Y12" i="1"/>
  <c r="Y20" i="1" s="1"/>
  <c r="Y21" i="1" s="1"/>
  <c r="Y25" i="1" s="1"/>
  <c r="X12" i="1"/>
  <c r="X20" i="1" s="1"/>
  <c r="X21" i="1" s="1"/>
  <c r="X25" i="1" s="1"/>
  <c r="W12" i="1"/>
  <c r="W20" i="1" s="1"/>
  <c r="W21" i="1" s="1"/>
  <c r="W25" i="1" s="1"/>
  <c r="V12" i="1"/>
  <c r="U12" i="1"/>
  <c r="T12" i="1"/>
  <c r="T20" i="1" s="1"/>
  <c r="T21" i="1" s="1"/>
  <c r="T25" i="1" s="1"/>
  <c r="S12" i="1"/>
  <c r="R12" i="1"/>
  <c r="R20" i="1" s="1"/>
  <c r="R21" i="1" s="1"/>
  <c r="R25" i="1" s="1"/>
  <c r="Q12" i="1"/>
  <c r="Q20" i="1" s="1"/>
  <c r="Q21" i="1" s="1"/>
  <c r="Q25" i="1" s="1"/>
  <c r="P12" i="1"/>
  <c r="P20" i="1" s="1"/>
  <c r="P21" i="1" s="1"/>
  <c r="P25" i="1" s="1"/>
  <c r="O12" i="1"/>
  <c r="O20" i="1" s="1"/>
  <c r="O21" i="1" s="1"/>
  <c r="O25" i="1" s="1"/>
  <c r="N12" i="1"/>
  <c r="N20" i="1" s="1"/>
  <c r="N21" i="1" s="1"/>
  <c r="N25" i="1" s="1"/>
  <c r="M12" i="1"/>
  <c r="M20" i="1" s="1"/>
  <c r="M21" i="1" s="1"/>
  <c r="M25" i="1" s="1"/>
  <c r="L12" i="1"/>
  <c r="K12" i="1"/>
  <c r="J12" i="1"/>
  <c r="J20" i="1" s="1"/>
  <c r="J21" i="1" s="1"/>
  <c r="J25" i="1" s="1"/>
  <c r="I12" i="1"/>
  <c r="I20" i="1" s="1"/>
  <c r="I21" i="1" s="1"/>
  <c r="G11" i="1"/>
  <c r="G10" i="1"/>
  <c r="G9" i="1"/>
  <c r="I3" i="1"/>
  <c r="BT26" i="1" l="1"/>
  <c r="BT29" i="1" s="1"/>
  <c r="BT31" i="1" s="1"/>
  <c r="G12" i="1"/>
  <c r="G20" i="1" s="1"/>
  <c r="J2" i="1"/>
  <c r="J3" i="1" s="1"/>
  <c r="I4" i="1"/>
  <c r="G21" i="1"/>
  <c r="G25" i="1" s="1"/>
  <c r="I25" i="1"/>
  <c r="BS26" i="1" l="1"/>
  <c r="K2" i="1"/>
  <c r="K3" i="1" s="1"/>
  <c r="J4" i="1"/>
  <c r="BS29" i="1" l="1"/>
  <c r="BS31" i="1" s="1"/>
  <c r="BR26" i="1"/>
  <c r="K4" i="1"/>
  <c r="L2" i="1"/>
  <c r="L3" i="1" s="1"/>
  <c r="BR29" i="1" l="1"/>
  <c r="BR31" i="1" s="1"/>
  <c r="BQ26" i="1"/>
  <c r="M2" i="1"/>
  <c r="M3" i="1" s="1"/>
  <c r="L4" i="1"/>
  <c r="BP26" i="1" l="1"/>
  <c r="BQ29" i="1"/>
  <c r="BQ31" i="1" s="1"/>
  <c r="M4" i="1"/>
  <c r="N2" i="1"/>
  <c r="N3" i="1" s="1"/>
  <c r="BP29" i="1" l="1"/>
  <c r="BP31" i="1" s="1"/>
  <c r="BO26" i="1"/>
  <c r="N4" i="1"/>
  <c r="O2" i="1"/>
  <c r="O3" i="1" s="1"/>
  <c r="BO29" i="1" l="1"/>
  <c r="BO31" i="1" s="1"/>
  <c r="BN26" i="1"/>
  <c r="P2" i="1"/>
  <c r="P3" i="1" s="1"/>
  <c r="O4" i="1"/>
  <c r="BN29" i="1" l="1"/>
  <c r="BN31" i="1" s="1"/>
  <c r="BM26" i="1"/>
  <c r="Q2" i="1"/>
  <c r="Q3" i="1" s="1"/>
  <c r="P4" i="1"/>
  <c r="BM29" i="1" l="1"/>
  <c r="BM31" i="1" s="1"/>
  <c r="BL26" i="1"/>
  <c r="Q4" i="1"/>
  <c r="R2" i="1"/>
  <c r="R3" i="1" s="1"/>
  <c r="BL29" i="1" l="1"/>
  <c r="BL31" i="1" s="1"/>
  <c r="BK26" i="1"/>
  <c r="S2" i="1"/>
  <c r="S3" i="1" s="1"/>
  <c r="R4" i="1"/>
  <c r="BK29" i="1" l="1"/>
  <c r="BK31" i="1" s="1"/>
  <c r="BJ26" i="1"/>
  <c r="S4" i="1"/>
  <c r="T2" i="1"/>
  <c r="T3" i="1" s="1"/>
  <c r="BJ29" i="1" l="1"/>
  <c r="BJ31" i="1" s="1"/>
  <c r="BI26" i="1"/>
  <c r="U2" i="1"/>
  <c r="U3" i="1" s="1"/>
  <c r="T4" i="1"/>
  <c r="BI29" i="1" l="1"/>
  <c r="BI31" i="1" s="1"/>
  <c r="BH26" i="1"/>
  <c r="U4" i="1"/>
  <c r="V2" i="1"/>
  <c r="V3" i="1" s="1"/>
  <c r="BH29" i="1" l="1"/>
  <c r="BH31" i="1" s="1"/>
  <c r="BG26" i="1"/>
  <c r="W2" i="1"/>
  <c r="W3" i="1" s="1"/>
  <c r="V4" i="1"/>
  <c r="BG29" i="1" l="1"/>
  <c r="BG31" i="1" s="1"/>
  <c r="BF26" i="1"/>
  <c r="W4" i="1"/>
  <c r="X2" i="1"/>
  <c r="X3" i="1" s="1"/>
  <c r="BE26" i="1" l="1"/>
  <c r="BF29" i="1"/>
  <c r="BF31" i="1" s="1"/>
  <c r="X4" i="1"/>
  <c r="Y2" i="1"/>
  <c r="Y3" i="1" s="1"/>
  <c r="BE29" i="1" l="1"/>
  <c r="BE31" i="1" s="1"/>
  <c r="BD26" i="1"/>
  <c r="Z2" i="1"/>
  <c r="Z3" i="1" s="1"/>
  <c r="Y4" i="1"/>
  <c r="BD29" i="1" l="1"/>
  <c r="BD31" i="1" s="1"/>
  <c r="BC26" i="1"/>
  <c r="AA2" i="1"/>
  <c r="AA3" i="1" s="1"/>
  <c r="Z4" i="1"/>
  <c r="BC29" i="1" l="1"/>
  <c r="BC31" i="1" s="1"/>
  <c r="BB26" i="1"/>
  <c r="AA4" i="1"/>
  <c r="AB2" i="1"/>
  <c r="AB3" i="1" s="1"/>
  <c r="BB29" i="1" l="1"/>
  <c r="BB31" i="1" s="1"/>
  <c r="BA26" i="1"/>
  <c r="AC2" i="1"/>
  <c r="AC3" i="1" s="1"/>
  <c r="AB4" i="1"/>
  <c r="BA29" i="1" l="1"/>
  <c r="BA31" i="1" s="1"/>
  <c r="AZ26" i="1"/>
  <c r="AD2" i="1"/>
  <c r="AD3" i="1" s="1"/>
  <c r="AC4" i="1"/>
  <c r="AZ29" i="1" l="1"/>
  <c r="AZ31" i="1" s="1"/>
  <c r="AY26" i="1"/>
  <c r="AE2" i="1"/>
  <c r="AE3" i="1" s="1"/>
  <c r="AD4" i="1"/>
  <c r="AX26" i="1" l="1"/>
  <c r="AY29" i="1"/>
  <c r="AY31" i="1" s="1"/>
  <c r="AE4" i="1"/>
  <c r="AF2" i="1"/>
  <c r="AF3" i="1" s="1"/>
  <c r="AX29" i="1" l="1"/>
  <c r="AX31" i="1" s="1"/>
  <c r="AW26" i="1"/>
  <c r="AG2" i="1"/>
  <c r="AG3" i="1" s="1"/>
  <c r="AF4" i="1"/>
  <c r="AW29" i="1" l="1"/>
  <c r="AW31" i="1" s="1"/>
  <c r="AV26" i="1"/>
  <c r="AG4" i="1"/>
  <c r="AH2" i="1"/>
  <c r="AH3" i="1" s="1"/>
  <c r="AV29" i="1" l="1"/>
  <c r="AV31" i="1" s="1"/>
  <c r="AU26" i="1"/>
  <c r="AI2" i="1"/>
  <c r="AI3" i="1" s="1"/>
  <c r="AH4" i="1"/>
  <c r="AU29" i="1" l="1"/>
  <c r="AU31" i="1" s="1"/>
  <c r="AT26" i="1"/>
  <c r="AJ2" i="1"/>
  <c r="AJ3" i="1" s="1"/>
  <c r="AI4" i="1"/>
  <c r="AS26" i="1" l="1"/>
  <c r="AT29" i="1"/>
  <c r="AT31" i="1" s="1"/>
  <c r="AK2" i="1"/>
  <c r="AK3" i="1" s="1"/>
  <c r="AJ4" i="1"/>
  <c r="AS29" i="1" l="1"/>
  <c r="AS31" i="1" s="1"/>
  <c r="AR26" i="1"/>
  <c r="AK4" i="1"/>
  <c r="AL2" i="1"/>
  <c r="AL3" i="1" s="1"/>
  <c r="AQ26" i="1" l="1"/>
  <c r="AR29" i="1"/>
  <c r="AR31" i="1" s="1"/>
  <c r="AM2" i="1"/>
  <c r="AM3" i="1" s="1"/>
  <c r="AL4" i="1"/>
  <c r="AQ29" i="1" l="1"/>
  <c r="AQ31" i="1" s="1"/>
  <c r="AP26" i="1"/>
  <c r="AN2" i="1"/>
  <c r="AN3" i="1" s="1"/>
  <c r="AM4" i="1"/>
  <c r="AP29" i="1" l="1"/>
  <c r="AP31" i="1" s="1"/>
  <c r="AO26" i="1"/>
  <c r="AO2" i="1"/>
  <c r="AO3" i="1" s="1"/>
  <c r="AN4" i="1"/>
  <c r="AO29" i="1" l="1"/>
  <c r="AO31" i="1" s="1"/>
  <c r="AN26" i="1"/>
  <c r="AO4" i="1"/>
  <c r="AP2" i="1"/>
  <c r="AP3" i="1" s="1"/>
  <c r="AN29" i="1" l="1"/>
  <c r="AN31" i="1" s="1"/>
  <c r="AM26" i="1"/>
  <c r="AQ2" i="1"/>
  <c r="AQ3" i="1" s="1"/>
  <c r="AP4" i="1"/>
  <c r="AL26" i="1" l="1"/>
  <c r="AM29" i="1"/>
  <c r="AM31" i="1" s="1"/>
  <c r="AQ4" i="1"/>
  <c r="AR2" i="1"/>
  <c r="AR3" i="1" s="1"/>
  <c r="AL29" i="1" l="1"/>
  <c r="AL31" i="1" s="1"/>
  <c r="AK26" i="1"/>
  <c r="AS2" i="1"/>
  <c r="AS3" i="1" s="1"/>
  <c r="AR4" i="1"/>
  <c r="AK29" i="1" l="1"/>
  <c r="AK31" i="1" s="1"/>
  <c r="AJ26" i="1"/>
  <c r="AT2" i="1"/>
  <c r="AT3" i="1" s="1"/>
  <c r="AS4" i="1"/>
  <c r="AJ29" i="1" l="1"/>
  <c r="AJ31" i="1" s="1"/>
  <c r="AI26" i="1"/>
  <c r="AU2" i="1"/>
  <c r="AU3" i="1" s="1"/>
  <c r="AT4" i="1"/>
  <c r="AI29" i="1" l="1"/>
  <c r="AI31" i="1" s="1"/>
  <c r="AH26" i="1"/>
  <c r="AU4" i="1"/>
  <c r="AV2" i="1"/>
  <c r="AV3" i="1" s="1"/>
  <c r="AH29" i="1" l="1"/>
  <c r="AH31" i="1" s="1"/>
  <c r="AG26" i="1"/>
  <c r="AW2" i="1"/>
  <c r="AW3" i="1" s="1"/>
  <c r="AV4" i="1"/>
  <c r="AG29" i="1" l="1"/>
  <c r="AG31" i="1" s="1"/>
  <c r="AF26" i="1"/>
  <c r="AX2" i="1"/>
  <c r="AX3" i="1" s="1"/>
  <c r="AW4" i="1"/>
  <c r="AF29" i="1" l="1"/>
  <c r="AF31" i="1" s="1"/>
  <c r="AE26" i="1"/>
  <c r="AY2" i="1"/>
  <c r="AY3" i="1" s="1"/>
  <c r="AX4" i="1"/>
  <c r="AD26" i="1" l="1"/>
  <c r="AE29" i="1"/>
  <c r="AE31" i="1" s="1"/>
  <c r="AY4" i="1"/>
  <c r="AZ2" i="1"/>
  <c r="AZ3" i="1" s="1"/>
  <c r="AD29" i="1" l="1"/>
  <c r="AD31" i="1" s="1"/>
  <c r="AC26" i="1"/>
  <c r="BA2" i="1"/>
  <c r="BA3" i="1" s="1"/>
  <c r="AZ4" i="1"/>
  <c r="AC29" i="1" l="1"/>
  <c r="AC31" i="1" s="1"/>
  <c r="AB26" i="1"/>
  <c r="BA4" i="1"/>
  <c r="BB2" i="1"/>
  <c r="BB3" i="1" s="1"/>
  <c r="AB29" i="1" l="1"/>
  <c r="AB31" i="1" s="1"/>
  <c r="AA26" i="1"/>
  <c r="BC2" i="1"/>
  <c r="BC3" i="1" s="1"/>
  <c r="BB4" i="1"/>
  <c r="AA29" i="1" l="1"/>
  <c r="AA31" i="1" s="1"/>
  <c r="Z26" i="1"/>
  <c r="BD2" i="1"/>
  <c r="BD3" i="1" s="1"/>
  <c r="BC4" i="1"/>
  <c r="Z29" i="1" l="1"/>
  <c r="Z31" i="1" s="1"/>
  <c r="Y26" i="1"/>
  <c r="BE2" i="1"/>
  <c r="BE3" i="1" s="1"/>
  <c r="BD4" i="1"/>
  <c r="Y29" i="1" l="1"/>
  <c r="Y31" i="1" s="1"/>
  <c r="X26" i="1"/>
  <c r="BE4" i="1"/>
  <c r="BF2" i="1"/>
  <c r="BF3" i="1" s="1"/>
  <c r="X29" i="1" l="1"/>
  <c r="X31" i="1" s="1"/>
  <c r="W26" i="1"/>
  <c r="BF4" i="1"/>
  <c r="BG2" i="1"/>
  <c r="BG3" i="1" s="1"/>
  <c r="W29" i="1" l="1"/>
  <c r="W31" i="1" s="1"/>
  <c r="V26" i="1"/>
  <c r="BG4" i="1"/>
  <c r="BH2" i="1"/>
  <c r="BH3" i="1" s="1"/>
  <c r="V29" i="1" l="1"/>
  <c r="V31" i="1" s="1"/>
  <c r="U26" i="1"/>
  <c r="BI2" i="1"/>
  <c r="BI3" i="1" s="1"/>
  <c r="BH4" i="1"/>
  <c r="U29" i="1" l="1"/>
  <c r="U31" i="1" s="1"/>
  <c r="T26" i="1"/>
  <c r="BI4" i="1"/>
  <c r="BJ2" i="1"/>
  <c r="BJ3" i="1" s="1"/>
  <c r="T29" i="1" l="1"/>
  <c r="T31" i="1" s="1"/>
  <c r="S26" i="1"/>
  <c r="BK2" i="1"/>
  <c r="BK3" i="1" s="1"/>
  <c r="BJ4" i="1"/>
  <c r="S29" i="1" l="1"/>
  <c r="S31" i="1" s="1"/>
  <c r="R26" i="1"/>
  <c r="BK4" i="1"/>
  <c r="BL2" i="1"/>
  <c r="BL3" i="1" s="1"/>
  <c r="R29" i="1" l="1"/>
  <c r="R31" i="1" s="1"/>
  <c r="Q26" i="1"/>
  <c r="BL4" i="1"/>
  <c r="BM2" i="1"/>
  <c r="BM3" i="1" s="1"/>
  <c r="Q29" i="1" l="1"/>
  <c r="Q31" i="1" s="1"/>
  <c r="P26" i="1"/>
  <c r="BN2" i="1"/>
  <c r="BN3" i="1" s="1"/>
  <c r="BM4" i="1"/>
  <c r="O26" i="1" l="1"/>
  <c r="P29" i="1"/>
  <c r="P31" i="1" s="1"/>
  <c r="BO2" i="1"/>
  <c r="BO3" i="1" s="1"/>
  <c r="BN4" i="1"/>
  <c r="O29" i="1" l="1"/>
  <c r="O31" i="1" s="1"/>
  <c r="N26" i="1"/>
  <c r="N29" i="1" s="1"/>
  <c r="N31" i="1" s="1"/>
  <c r="BO4" i="1"/>
  <c r="BP2" i="1"/>
  <c r="BP3" i="1" s="1"/>
  <c r="E35" i="1" l="1"/>
  <c r="E34" i="1"/>
  <c r="E36" i="1"/>
  <c r="E33" i="1"/>
  <c r="BQ2" i="1"/>
  <c r="BQ3" i="1" s="1"/>
  <c r="BP4" i="1"/>
  <c r="BR2" i="1" l="1"/>
  <c r="BR3" i="1" s="1"/>
  <c r="BQ4" i="1"/>
  <c r="BS2" i="1" l="1"/>
  <c r="BS3" i="1" s="1"/>
  <c r="BR4" i="1"/>
  <c r="BS4" i="1" l="1"/>
  <c r="BT2" i="1"/>
  <c r="BT3" i="1" s="1"/>
  <c r="BU2" i="1" l="1"/>
  <c r="BU3" i="1" s="1"/>
  <c r="BU4" i="1" s="1"/>
  <c r="BT4" i="1"/>
</calcChain>
</file>

<file path=xl/sharedStrings.xml><?xml version="1.0" encoding="utf-8"?>
<sst xmlns="http://schemas.openxmlformats.org/spreadsheetml/2006/main" count="46" uniqueCount="27">
  <si>
    <t>Financial period start date</t>
  </si>
  <si>
    <t>Financial period end date</t>
  </si>
  <si>
    <t>Financial year</t>
  </si>
  <si>
    <t xml:space="preserve">Input </t>
  </si>
  <si>
    <t>Units</t>
  </si>
  <si>
    <t>Total</t>
  </si>
  <si>
    <t>CASH FLOW</t>
  </si>
  <si>
    <t>EBITDA</t>
  </si>
  <si>
    <t>$ 000s</t>
  </si>
  <si>
    <t>Changes in working capital</t>
  </si>
  <si>
    <t xml:space="preserve">Tax paid </t>
  </si>
  <si>
    <t xml:space="preserve">Cash flow available for debt service </t>
  </si>
  <si>
    <t>LLCR</t>
  </si>
  <si>
    <t xml:space="preserve">Term loan tenor flag </t>
  </si>
  <si>
    <t>Flag</t>
  </si>
  <si>
    <t>All-in rate p.q.</t>
  </si>
  <si>
    <t>%</t>
  </si>
  <si>
    <t>All-in rate p.q. during the term loan tenor</t>
  </si>
  <si>
    <t>CFADS during the term loan tenor</t>
  </si>
  <si>
    <t>PV of CFADS during the term loan tenor</t>
  </si>
  <si>
    <t xml:space="preserve">Term loan closing balance </t>
  </si>
  <si>
    <t>BS</t>
  </si>
  <si>
    <t>Ratio</t>
  </si>
  <si>
    <t>Average DSCR</t>
  </si>
  <si>
    <t>Min DSCR</t>
  </si>
  <si>
    <t>Max DSCR</t>
  </si>
  <si>
    <t>Median DSCR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</si>
</sst>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1" applyNumberFormat="1" applyFont="1" applyFill="1" applyAlignment="1">
      <alignment horizontal="right"/>
    </xf>
    <xf numFmtId="164" fontId="3" fillId="0" borderId="0" xfId="1" applyNumberFormat="1" applyFont="1"/>
    <xf numFmtId="164" fontId="3" fillId="0" borderId="0" xfId="1" applyNumberFormat="1" applyFont="1" applyFill="1" applyAlignment="1">
      <alignment horizontal="center"/>
    </xf>
    <xf numFmtId="164" fontId="3" fillId="0" borderId="0" xfId="1" applyNumberFormat="1" applyFont="1" applyFill="1"/>
    <xf numFmtId="164" fontId="3" fillId="0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Border="1"/>
    <xf numFmtId="164" fontId="3" fillId="0" borderId="0" xfId="1" applyNumberFormat="1" applyFont="1" applyBorder="1"/>
    <xf numFmtId="0" fontId="2" fillId="0" borderId="1" xfId="0" applyFont="1" applyBorder="1"/>
    <xf numFmtId="0" fontId="3" fillId="0" borderId="1" xfId="0" applyFont="1" applyBorder="1"/>
    <xf numFmtId="164" fontId="3" fillId="0" borderId="1" xfId="1" applyNumberFormat="1" applyFont="1" applyFill="1" applyBorder="1" applyAlignment="1">
      <alignment horizontal="right"/>
    </xf>
    <xf numFmtId="164" fontId="3" fillId="0" borderId="1" xfId="1" applyNumberFormat="1" applyFont="1" applyFill="1" applyBorder="1"/>
    <xf numFmtId="164" fontId="3" fillId="0" borderId="1" xfId="1" applyNumberFormat="1" applyFont="1" applyBorder="1"/>
    <xf numFmtId="10" fontId="3" fillId="0" borderId="0" xfId="2" applyNumberFormat="1" applyFont="1" applyFill="1"/>
    <xf numFmtId="43" fontId="3" fillId="0" borderId="0" xfId="1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164" fontId="5" fillId="2" borderId="0" xfId="1" applyNumberFormat="1" applyFont="1" applyFill="1" applyAlignment="1">
      <alignment horizontal="right"/>
    </xf>
    <xf numFmtId="164" fontId="5" fillId="2" borderId="0" xfId="1" applyNumberFormat="1" applyFont="1" applyFill="1"/>
    <xf numFmtId="0" fontId="4" fillId="3" borderId="0" xfId="0" applyFont="1" applyFill="1"/>
    <xf numFmtId="0" fontId="5" fillId="3" borderId="0" xfId="0" applyFont="1" applyFill="1"/>
    <xf numFmtId="164" fontId="5" fillId="3" borderId="0" xfId="1" applyNumberFormat="1" applyFont="1" applyFill="1" applyAlignment="1">
      <alignment horizontal="right"/>
    </xf>
    <xf numFmtId="15" fontId="5" fillId="3" borderId="0" xfId="0" applyNumberFormat="1" applyFont="1" applyFill="1" applyAlignment="1">
      <alignment horizontal="center" vertical="center"/>
    </xf>
    <xf numFmtId="164" fontId="5" fillId="3" borderId="0" xfId="1" applyNumberFormat="1" applyFont="1" applyFill="1"/>
    <xf numFmtId="0" fontId="5" fillId="3" borderId="0" xfId="0" applyFont="1" applyFill="1" applyAlignment="1">
      <alignment horizontal="right"/>
    </xf>
    <xf numFmtId="0" fontId="5" fillId="3" borderId="0" xfId="0" applyFont="1" applyFill="1" applyAlignment="1">
      <alignment horizontal="center"/>
    </xf>
    <xf numFmtId="0" fontId="6" fillId="2" borderId="0" xfId="0" applyFont="1" applyFill="1"/>
  </cellXfs>
  <cellStyles count="3">
    <cellStyle name="Comma" xfId="1" builtinId="3"/>
    <cellStyle name="Normal" xfId="0" builtinId="0"/>
    <cellStyle name="Per cent" xfId="2" builtinId="5"/>
  </cellStyles>
  <dxfs count="10">
    <dxf>
      <fill>
        <patternFill patternType="gray0625">
          <bgColor theme="7" tint="0.39994506668294322"/>
        </patternFill>
      </fill>
    </dxf>
    <dxf>
      <fill>
        <patternFill patternType="gray0625">
          <bgColor theme="0" tint="-0.14996795556505021"/>
        </patternFill>
      </fill>
    </dxf>
    <dxf>
      <fill>
        <patternFill patternType="gray0625">
          <bgColor theme="7" tint="0.39994506668294322"/>
        </patternFill>
      </fill>
    </dxf>
    <dxf>
      <fill>
        <patternFill patternType="gray0625">
          <bgColor theme="0" tint="-0.14996795556505021"/>
        </patternFill>
      </fill>
    </dxf>
    <dxf>
      <fill>
        <patternFill patternType="gray0625">
          <bgColor theme="7" tint="0.39994506668294322"/>
        </patternFill>
      </fill>
    </dxf>
    <dxf>
      <fill>
        <patternFill patternType="gray0625">
          <bgColor theme="0" tint="-0.14996795556505021"/>
        </patternFill>
      </fill>
    </dxf>
    <dxf>
      <fill>
        <patternFill patternType="gray0625">
          <bgColor theme="7" tint="0.39994506668294322"/>
        </patternFill>
      </fill>
    </dxf>
    <dxf>
      <fill>
        <patternFill patternType="gray0625"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spec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98560-FA24-1E40-96CD-7F53CCAD10D5}">
  <dimension ref="A1:EX37"/>
  <sheetViews>
    <sheetView tabSelected="1" zoomScale="85" zoomScaleNormal="85" workbookViewId="0">
      <pane xSplit="7" ySplit="4" topLeftCell="H5" activePane="bottomRight" state="frozen"/>
      <selection activeCell="D128" sqref="D128"/>
      <selection pane="topRight" activeCell="D128" sqref="D128"/>
      <selection pane="bottomLeft" activeCell="D128" sqref="D128"/>
      <selection pane="bottomRight" activeCell="L35" sqref="L35"/>
    </sheetView>
  </sheetViews>
  <sheetFormatPr baseColWidth="10" defaultColWidth="0" defaultRowHeight="13" zeroHeight="1" x14ac:dyDescent="0.15"/>
  <cols>
    <col min="1" max="3" width="0.6640625" style="1" customWidth="1"/>
    <col min="4" max="4" width="33.83203125" style="2" customWidth="1"/>
    <col min="5" max="5" width="10" style="3" customWidth="1"/>
    <col min="6" max="6" width="10.83203125" style="6" customWidth="1"/>
    <col min="7" max="7" width="10" style="6" customWidth="1"/>
    <col min="8" max="8" width="4.33203125" style="6" customWidth="1"/>
    <col min="9" max="73" width="13.33203125" style="6" customWidth="1"/>
    <col min="74" max="153" width="7.83203125" style="4" hidden="1" customWidth="1"/>
    <col min="154" max="154" width="1.5" style="4" customWidth="1"/>
    <col min="155" max="16384" width="9.1640625" style="4" hidden="1"/>
  </cols>
  <sheetData>
    <row r="1" spans="1:73" s="20" customFormat="1" ht="18" x14ac:dyDescent="0.2">
      <c r="A1" s="28" t="s">
        <v>12</v>
      </c>
      <c r="B1" s="17"/>
      <c r="C1" s="17"/>
      <c r="D1" s="18"/>
      <c r="E1" s="19"/>
    </row>
    <row r="2" spans="1:73" s="25" customFormat="1" x14ac:dyDescent="0.15">
      <c r="A2" s="21"/>
      <c r="B2" s="21"/>
      <c r="C2" s="21"/>
      <c r="D2" s="22" t="s">
        <v>0</v>
      </c>
      <c r="E2" s="23"/>
      <c r="F2" s="23"/>
      <c r="G2" s="22"/>
      <c r="H2" s="22"/>
      <c r="I2" s="24">
        <v>45658</v>
      </c>
      <c r="J2" s="24">
        <f>I3+1</f>
        <v>45748</v>
      </c>
      <c r="K2" s="24">
        <f t="shared" ref="K2:BU2" si="0">J3+1</f>
        <v>45839</v>
      </c>
      <c r="L2" s="24">
        <f t="shared" si="0"/>
        <v>45931</v>
      </c>
      <c r="M2" s="24">
        <f t="shared" si="0"/>
        <v>46023</v>
      </c>
      <c r="N2" s="24">
        <f t="shared" si="0"/>
        <v>46113</v>
      </c>
      <c r="O2" s="24">
        <f t="shared" si="0"/>
        <v>46204</v>
      </c>
      <c r="P2" s="24">
        <f t="shared" si="0"/>
        <v>46296</v>
      </c>
      <c r="Q2" s="24">
        <f t="shared" si="0"/>
        <v>46388</v>
      </c>
      <c r="R2" s="24">
        <f t="shared" si="0"/>
        <v>46478</v>
      </c>
      <c r="S2" s="24">
        <f t="shared" si="0"/>
        <v>46569</v>
      </c>
      <c r="T2" s="24">
        <f t="shared" si="0"/>
        <v>46661</v>
      </c>
      <c r="U2" s="24">
        <f t="shared" si="0"/>
        <v>46753</v>
      </c>
      <c r="V2" s="24">
        <f t="shared" si="0"/>
        <v>46844</v>
      </c>
      <c r="W2" s="24">
        <f t="shared" si="0"/>
        <v>46935</v>
      </c>
      <c r="X2" s="24">
        <f t="shared" si="0"/>
        <v>47027</v>
      </c>
      <c r="Y2" s="24">
        <f t="shared" si="0"/>
        <v>47119</v>
      </c>
      <c r="Z2" s="24">
        <f t="shared" si="0"/>
        <v>47209</v>
      </c>
      <c r="AA2" s="24">
        <f t="shared" si="0"/>
        <v>47300</v>
      </c>
      <c r="AB2" s="24">
        <f t="shared" si="0"/>
        <v>47392</v>
      </c>
      <c r="AC2" s="24">
        <f t="shared" si="0"/>
        <v>47484</v>
      </c>
      <c r="AD2" s="24">
        <f t="shared" si="0"/>
        <v>47574</v>
      </c>
      <c r="AE2" s="24">
        <f t="shared" si="0"/>
        <v>47665</v>
      </c>
      <c r="AF2" s="24">
        <f t="shared" si="0"/>
        <v>47757</v>
      </c>
      <c r="AG2" s="24">
        <f t="shared" si="0"/>
        <v>47849</v>
      </c>
      <c r="AH2" s="24">
        <f t="shared" si="0"/>
        <v>47939</v>
      </c>
      <c r="AI2" s="24">
        <f t="shared" si="0"/>
        <v>48030</v>
      </c>
      <c r="AJ2" s="24">
        <f t="shared" si="0"/>
        <v>48122</v>
      </c>
      <c r="AK2" s="24">
        <f t="shared" si="0"/>
        <v>48214</v>
      </c>
      <c r="AL2" s="24">
        <f t="shared" si="0"/>
        <v>48305</v>
      </c>
      <c r="AM2" s="24">
        <f t="shared" si="0"/>
        <v>48396</v>
      </c>
      <c r="AN2" s="24">
        <f t="shared" si="0"/>
        <v>48488</v>
      </c>
      <c r="AO2" s="24">
        <f t="shared" si="0"/>
        <v>48580</v>
      </c>
      <c r="AP2" s="24">
        <f t="shared" si="0"/>
        <v>48670</v>
      </c>
      <c r="AQ2" s="24">
        <f t="shared" si="0"/>
        <v>48761</v>
      </c>
      <c r="AR2" s="24">
        <f t="shared" si="0"/>
        <v>48853</v>
      </c>
      <c r="AS2" s="24">
        <f t="shared" si="0"/>
        <v>48945</v>
      </c>
      <c r="AT2" s="24">
        <f t="shared" si="0"/>
        <v>49035</v>
      </c>
      <c r="AU2" s="24">
        <f t="shared" si="0"/>
        <v>49126</v>
      </c>
      <c r="AV2" s="24">
        <f t="shared" si="0"/>
        <v>49218</v>
      </c>
      <c r="AW2" s="24">
        <f t="shared" si="0"/>
        <v>49310</v>
      </c>
      <c r="AX2" s="24">
        <f t="shared" si="0"/>
        <v>49400</v>
      </c>
      <c r="AY2" s="24">
        <f t="shared" si="0"/>
        <v>49491</v>
      </c>
      <c r="AZ2" s="24">
        <f t="shared" si="0"/>
        <v>49583</v>
      </c>
      <c r="BA2" s="24">
        <f t="shared" si="0"/>
        <v>49675</v>
      </c>
      <c r="BB2" s="24">
        <f t="shared" si="0"/>
        <v>49766</v>
      </c>
      <c r="BC2" s="24">
        <f t="shared" si="0"/>
        <v>49857</v>
      </c>
      <c r="BD2" s="24">
        <f t="shared" si="0"/>
        <v>49949</v>
      </c>
      <c r="BE2" s="24">
        <f t="shared" si="0"/>
        <v>50041</v>
      </c>
      <c r="BF2" s="24">
        <f t="shared" si="0"/>
        <v>50131</v>
      </c>
      <c r="BG2" s="24">
        <f t="shared" si="0"/>
        <v>50222</v>
      </c>
      <c r="BH2" s="24">
        <f t="shared" si="0"/>
        <v>50314</v>
      </c>
      <c r="BI2" s="24">
        <f t="shared" si="0"/>
        <v>50406</v>
      </c>
      <c r="BJ2" s="24">
        <f t="shared" si="0"/>
        <v>50496</v>
      </c>
      <c r="BK2" s="24">
        <f t="shared" si="0"/>
        <v>50587</v>
      </c>
      <c r="BL2" s="24">
        <f t="shared" si="0"/>
        <v>50679</v>
      </c>
      <c r="BM2" s="24">
        <f t="shared" si="0"/>
        <v>50771</v>
      </c>
      <c r="BN2" s="24">
        <f t="shared" si="0"/>
        <v>50861</v>
      </c>
      <c r="BO2" s="24">
        <f t="shared" si="0"/>
        <v>50952</v>
      </c>
      <c r="BP2" s="24">
        <f t="shared" si="0"/>
        <v>51044</v>
      </c>
      <c r="BQ2" s="24">
        <f t="shared" si="0"/>
        <v>51136</v>
      </c>
      <c r="BR2" s="24">
        <f t="shared" si="0"/>
        <v>51227</v>
      </c>
      <c r="BS2" s="24">
        <f t="shared" si="0"/>
        <v>51318</v>
      </c>
      <c r="BT2" s="24">
        <f t="shared" si="0"/>
        <v>51410</v>
      </c>
      <c r="BU2" s="24">
        <f t="shared" si="0"/>
        <v>51502</v>
      </c>
    </row>
    <row r="3" spans="1:73" s="25" customFormat="1" x14ac:dyDescent="0.15">
      <c r="A3" s="21"/>
      <c r="B3" s="21"/>
      <c r="C3" s="21"/>
      <c r="D3" s="22" t="s">
        <v>1</v>
      </c>
      <c r="E3" s="23"/>
      <c r="F3" s="23"/>
      <c r="G3" s="22"/>
      <c r="H3" s="22"/>
      <c r="I3" s="24">
        <f>EOMONTH(I2,3-1)</f>
        <v>45747</v>
      </c>
      <c r="J3" s="24">
        <f t="shared" ref="J3:BU3" si="1">EOMONTH(J2,3-1)</f>
        <v>45838</v>
      </c>
      <c r="K3" s="24">
        <f t="shared" si="1"/>
        <v>45930</v>
      </c>
      <c r="L3" s="24">
        <f t="shared" si="1"/>
        <v>46022</v>
      </c>
      <c r="M3" s="24">
        <f t="shared" si="1"/>
        <v>46112</v>
      </c>
      <c r="N3" s="24">
        <f t="shared" si="1"/>
        <v>46203</v>
      </c>
      <c r="O3" s="24">
        <f t="shared" si="1"/>
        <v>46295</v>
      </c>
      <c r="P3" s="24">
        <f t="shared" si="1"/>
        <v>46387</v>
      </c>
      <c r="Q3" s="24">
        <f t="shared" si="1"/>
        <v>46477</v>
      </c>
      <c r="R3" s="24">
        <f t="shared" si="1"/>
        <v>46568</v>
      </c>
      <c r="S3" s="24">
        <f t="shared" si="1"/>
        <v>46660</v>
      </c>
      <c r="T3" s="24">
        <f t="shared" si="1"/>
        <v>46752</v>
      </c>
      <c r="U3" s="24">
        <f t="shared" si="1"/>
        <v>46843</v>
      </c>
      <c r="V3" s="24">
        <f t="shared" si="1"/>
        <v>46934</v>
      </c>
      <c r="W3" s="24">
        <f t="shared" si="1"/>
        <v>47026</v>
      </c>
      <c r="X3" s="24">
        <f t="shared" si="1"/>
        <v>47118</v>
      </c>
      <c r="Y3" s="24">
        <f t="shared" si="1"/>
        <v>47208</v>
      </c>
      <c r="Z3" s="24">
        <f t="shared" si="1"/>
        <v>47299</v>
      </c>
      <c r="AA3" s="24">
        <f t="shared" si="1"/>
        <v>47391</v>
      </c>
      <c r="AB3" s="24">
        <f t="shared" si="1"/>
        <v>47483</v>
      </c>
      <c r="AC3" s="24">
        <f t="shared" si="1"/>
        <v>47573</v>
      </c>
      <c r="AD3" s="24">
        <f t="shared" si="1"/>
        <v>47664</v>
      </c>
      <c r="AE3" s="24">
        <f t="shared" si="1"/>
        <v>47756</v>
      </c>
      <c r="AF3" s="24">
        <f t="shared" si="1"/>
        <v>47848</v>
      </c>
      <c r="AG3" s="24">
        <f t="shared" si="1"/>
        <v>47938</v>
      </c>
      <c r="AH3" s="24">
        <f t="shared" si="1"/>
        <v>48029</v>
      </c>
      <c r="AI3" s="24">
        <f t="shared" si="1"/>
        <v>48121</v>
      </c>
      <c r="AJ3" s="24">
        <f t="shared" si="1"/>
        <v>48213</v>
      </c>
      <c r="AK3" s="24">
        <f t="shared" si="1"/>
        <v>48304</v>
      </c>
      <c r="AL3" s="24">
        <f t="shared" si="1"/>
        <v>48395</v>
      </c>
      <c r="AM3" s="24">
        <f t="shared" si="1"/>
        <v>48487</v>
      </c>
      <c r="AN3" s="24">
        <f t="shared" si="1"/>
        <v>48579</v>
      </c>
      <c r="AO3" s="24">
        <f t="shared" si="1"/>
        <v>48669</v>
      </c>
      <c r="AP3" s="24">
        <f t="shared" si="1"/>
        <v>48760</v>
      </c>
      <c r="AQ3" s="24">
        <f t="shared" si="1"/>
        <v>48852</v>
      </c>
      <c r="AR3" s="24">
        <f t="shared" si="1"/>
        <v>48944</v>
      </c>
      <c r="AS3" s="24">
        <f t="shared" si="1"/>
        <v>49034</v>
      </c>
      <c r="AT3" s="24">
        <f t="shared" si="1"/>
        <v>49125</v>
      </c>
      <c r="AU3" s="24">
        <f t="shared" si="1"/>
        <v>49217</v>
      </c>
      <c r="AV3" s="24">
        <f t="shared" si="1"/>
        <v>49309</v>
      </c>
      <c r="AW3" s="24">
        <f t="shared" si="1"/>
        <v>49399</v>
      </c>
      <c r="AX3" s="24">
        <f t="shared" si="1"/>
        <v>49490</v>
      </c>
      <c r="AY3" s="24">
        <f t="shared" si="1"/>
        <v>49582</v>
      </c>
      <c r="AZ3" s="24">
        <f t="shared" si="1"/>
        <v>49674</v>
      </c>
      <c r="BA3" s="24">
        <f t="shared" si="1"/>
        <v>49765</v>
      </c>
      <c r="BB3" s="24">
        <f t="shared" si="1"/>
        <v>49856</v>
      </c>
      <c r="BC3" s="24">
        <f t="shared" si="1"/>
        <v>49948</v>
      </c>
      <c r="BD3" s="24">
        <f t="shared" si="1"/>
        <v>50040</v>
      </c>
      <c r="BE3" s="24">
        <f t="shared" si="1"/>
        <v>50130</v>
      </c>
      <c r="BF3" s="24">
        <f t="shared" si="1"/>
        <v>50221</v>
      </c>
      <c r="BG3" s="24">
        <f t="shared" si="1"/>
        <v>50313</v>
      </c>
      <c r="BH3" s="24">
        <f t="shared" si="1"/>
        <v>50405</v>
      </c>
      <c r="BI3" s="24">
        <f t="shared" si="1"/>
        <v>50495</v>
      </c>
      <c r="BJ3" s="24">
        <f t="shared" si="1"/>
        <v>50586</v>
      </c>
      <c r="BK3" s="24">
        <f t="shared" si="1"/>
        <v>50678</v>
      </c>
      <c r="BL3" s="24">
        <f t="shared" si="1"/>
        <v>50770</v>
      </c>
      <c r="BM3" s="24">
        <f t="shared" si="1"/>
        <v>50860</v>
      </c>
      <c r="BN3" s="24">
        <f t="shared" si="1"/>
        <v>50951</v>
      </c>
      <c r="BO3" s="24">
        <f t="shared" si="1"/>
        <v>51043</v>
      </c>
      <c r="BP3" s="24">
        <f t="shared" si="1"/>
        <v>51135</v>
      </c>
      <c r="BQ3" s="24">
        <f t="shared" si="1"/>
        <v>51226</v>
      </c>
      <c r="BR3" s="24">
        <f t="shared" si="1"/>
        <v>51317</v>
      </c>
      <c r="BS3" s="24">
        <f t="shared" si="1"/>
        <v>51409</v>
      </c>
      <c r="BT3" s="24">
        <f t="shared" si="1"/>
        <v>51501</v>
      </c>
      <c r="BU3" s="24">
        <f t="shared" si="1"/>
        <v>51591</v>
      </c>
    </row>
    <row r="4" spans="1:73" s="25" customFormat="1" x14ac:dyDescent="0.15">
      <c r="A4" s="21"/>
      <c r="B4" s="21"/>
      <c r="C4" s="21"/>
      <c r="D4" s="22" t="s">
        <v>2</v>
      </c>
      <c r="E4" s="26"/>
      <c r="F4" s="22"/>
      <c r="G4" s="22"/>
      <c r="H4" s="22"/>
      <c r="I4" s="27">
        <f>YEAR(I3)</f>
        <v>2025</v>
      </c>
      <c r="J4" s="27">
        <f t="shared" ref="J4:BU4" si="2">YEAR(J3)</f>
        <v>2025</v>
      </c>
      <c r="K4" s="27">
        <f t="shared" si="2"/>
        <v>2025</v>
      </c>
      <c r="L4" s="27">
        <f t="shared" si="2"/>
        <v>2025</v>
      </c>
      <c r="M4" s="27">
        <f t="shared" si="2"/>
        <v>2026</v>
      </c>
      <c r="N4" s="27">
        <f t="shared" si="2"/>
        <v>2026</v>
      </c>
      <c r="O4" s="27">
        <f t="shared" si="2"/>
        <v>2026</v>
      </c>
      <c r="P4" s="27">
        <f t="shared" si="2"/>
        <v>2026</v>
      </c>
      <c r="Q4" s="27">
        <f t="shared" si="2"/>
        <v>2027</v>
      </c>
      <c r="R4" s="27">
        <f t="shared" si="2"/>
        <v>2027</v>
      </c>
      <c r="S4" s="27">
        <f t="shared" si="2"/>
        <v>2027</v>
      </c>
      <c r="T4" s="27">
        <f t="shared" si="2"/>
        <v>2027</v>
      </c>
      <c r="U4" s="27">
        <f t="shared" si="2"/>
        <v>2028</v>
      </c>
      <c r="V4" s="27">
        <f t="shared" si="2"/>
        <v>2028</v>
      </c>
      <c r="W4" s="27">
        <f t="shared" si="2"/>
        <v>2028</v>
      </c>
      <c r="X4" s="27">
        <f t="shared" si="2"/>
        <v>2028</v>
      </c>
      <c r="Y4" s="27">
        <f t="shared" si="2"/>
        <v>2029</v>
      </c>
      <c r="Z4" s="27">
        <f t="shared" si="2"/>
        <v>2029</v>
      </c>
      <c r="AA4" s="27">
        <f t="shared" si="2"/>
        <v>2029</v>
      </c>
      <c r="AB4" s="27">
        <f t="shared" si="2"/>
        <v>2029</v>
      </c>
      <c r="AC4" s="27">
        <f t="shared" si="2"/>
        <v>2030</v>
      </c>
      <c r="AD4" s="27">
        <f t="shared" si="2"/>
        <v>2030</v>
      </c>
      <c r="AE4" s="27">
        <f t="shared" si="2"/>
        <v>2030</v>
      </c>
      <c r="AF4" s="27">
        <f t="shared" si="2"/>
        <v>2030</v>
      </c>
      <c r="AG4" s="27">
        <f t="shared" si="2"/>
        <v>2031</v>
      </c>
      <c r="AH4" s="27">
        <f t="shared" si="2"/>
        <v>2031</v>
      </c>
      <c r="AI4" s="27">
        <f t="shared" si="2"/>
        <v>2031</v>
      </c>
      <c r="AJ4" s="27">
        <f t="shared" si="2"/>
        <v>2031</v>
      </c>
      <c r="AK4" s="27">
        <f t="shared" si="2"/>
        <v>2032</v>
      </c>
      <c r="AL4" s="27">
        <f t="shared" si="2"/>
        <v>2032</v>
      </c>
      <c r="AM4" s="27">
        <f t="shared" si="2"/>
        <v>2032</v>
      </c>
      <c r="AN4" s="27">
        <f t="shared" si="2"/>
        <v>2032</v>
      </c>
      <c r="AO4" s="27">
        <f t="shared" si="2"/>
        <v>2033</v>
      </c>
      <c r="AP4" s="27">
        <f t="shared" si="2"/>
        <v>2033</v>
      </c>
      <c r="AQ4" s="27">
        <f t="shared" si="2"/>
        <v>2033</v>
      </c>
      <c r="AR4" s="27">
        <f t="shared" si="2"/>
        <v>2033</v>
      </c>
      <c r="AS4" s="27">
        <f t="shared" si="2"/>
        <v>2034</v>
      </c>
      <c r="AT4" s="27">
        <f t="shared" si="2"/>
        <v>2034</v>
      </c>
      <c r="AU4" s="27">
        <f t="shared" si="2"/>
        <v>2034</v>
      </c>
      <c r="AV4" s="27">
        <f t="shared" si="2"/>
        <v>2034</v>
      </c>
      <c r="AW4" s="27">
        <f t="shared" si="2"/>
        <v>2035</v>
      </c>
      <c r="AX4" s="27">
        <f t="shared" si="2"/>
        <v>2035</v>
      </c>
      <c r="AY4" s="27">
        <f t="shared" si="2"/>
        <v>2035</v>
      </c>
      <c r="AZ4" s="27">
        <f t="shared" si="2"/>
        <v>2035</v>
      </c>
      <c r="BA4" s="27">
        <f t="shared" si="2"/>
        <v>2036</v>
      </c>
      <c r="BB4" s="27">
        <f t="shared" si="2"/>
        <v>2036</v>
      </c>
      <c r="BC4" s="27">
        <f t="shared" si="2"/>
        <v>2036</v>
      </c>
      <c r="BD4" s="27">
        <f t="shared" si="2"/>
        <v>2036</v>
      </c>
      <c r="BE4" s="27">
        <f t="shared" si="2"/>
        <v>2037</v>
      </c>
      <c r="BF4" s="27">
        <f t="shared" si="2"/>
        <v>2037</v>
      </c>
      <c r="BG4" s="27">
        <f t="shared" si="2"/>
        <v>2037</v>
      </c>
      <c r="BH4" s="27">
        <f t="shared" si="2"/>
        <v>2037</v>
      </c>
      <c r="BI4" s="27">
        <f t="shared" si="2"/>
        <v>2038</v>
      </c>
      <c r="BJ4" s="27">
        <f t="shared" si="2"/>
        <v>2038</v>
      </c>
      <c r="BK4" s="27">
        <f t="shared" si="2"/>
        <v>2038</v>
      </c>
      <c r="BL4" s="27">
        <f t="shared" si="2"/>
        <v>2038</v>
      </c>
      <c r="BM4" s="27">
        <f t="shared" si="2"/>
        <v>2039</v>
      </c>
      <c r="BN4" s="27">
        <f t="shared" si="2"/>
        <v>2039</v>
      </c>
      <c r="BO4" s="27">
        <f t="shared" si="2"/>
        <v>2039</v>
      </c>
      <c r="BP4" s="27">
        <f t="shared" si="2"/>
        <v>2039</v>
      </c>
      <c r="BQ4" s="27">
        <f t="shared" si="2"/>
        <v>2040</v>
      </c>
      <c r="BR4" s="27">
        <f t="shared" si="2"/>
        <v>2040</v>
      </c>
      <c r="BS4" s="27">
        <f t="shared" si="2"/>
        <v>2040</v>
      </c>
      <c r="BT4" s="27">
        <f t="shared" si="2"/>
        <v>2040</v>
      </c>
      <c r="BU4" s="27">
        <f t="shared" si="2"/>
        <v>2041</v>
      </c>
    </row>
    <row r="5" spans="1:73" x14ac:dyDescent="0.15">
      <c r="E5" s="5" t="s">
        <v>3</v>
      </c>
      <c r="F5" s="5" t="s">
        <v>4</v>
      </c>
      <c r="G5" s="5" t="s">
        <v>5</v>
      </c>
    </row>
    <row r="6" spans="1:73" x14ac:dyDescent="0.15"/>
    <row r="7" spans="1:73" s="6" customFormat="1" x14ac:dyDescent="0.15">
      <c r="A7" s="1" t="s">
        <v>6</v>
      </c>
      <c r="B7" s="1"/>
      <c r="C7" s="1"/>
      <c r="D7" s="2"/>
      <c r="E7" s="3"/>
    </row>
    <row r="8" spans="1:73" x14ac:dyDescent="0.15"/>
    <row r="9" spans="1:73" s="9" customFormat="1" x14ac:dyDescent="0.15">
      <c r="A9" s="1"/>
      <c r="B9" s="1"/>
      <c r="C9" s="1"/>
      <c r="D9" s="2" t="s">
        <v>7</v>
      </c>
      <c r="E9" s="7"/>
      <c r="F9" s="8" t="s">
        <v>8</v>
      </c>
      <c r="G9" s="8">
        <f>SUM(I9:BU9)</f>
        <v>75880.767071704278</v>
      </c>
      <c r="H9" s="8"/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1117.6448663764302</v>
      </c>
      <c r="O9" s="8">
        <v>1132.4520315583904</v>
      </c>
      <c r="P9" s="8">
        <v>1147.2591967403509</v>
      </c>
      <c r="Q9" s="8">
        <v>1147.2591967403509</v>
      </c>
      <c r="R9" s="8">
        <v>1134.4095393720763</v>
      </c>
      <c r="S9" s="8">
        <v>1149.4388120317662</v>
      </c>
      <c r="T9" s="8">
        <v>1164.4680846914557</v>
      </c>
      <c r="U9" s="8">
        <v>1164.4680846914557</v>
      </c>
      <c r="V9" s="8">
        <v>1166.6803942122424</v>
      </c>
      <c r="W9" s="8">
        <v>1166.6803942122424</v>
      </c>
      <c r="X9" s="8">
        <v>1181.9351059618275</v>
      </c>
      <c r="Y9" s="8">
        <v>1181.9351059618275</v>
      </c>
      <c r="Z9" s="8">
        <v>1168.697067699597</v>
      </c>
      <c r="AA9" s="8">
        <v>1184.1806001254258</v>
      </c>
      <c r="AB9" s="8">
        <v>1199.6641325512546</v>
      </c>
      <c r="AC9" s="8">
        <v>1199.6641325512546</v>
      </c>
      <c r="AD9" s="8">
        <v>1186.2275237150909</v>
      </c>
      <c r="AE9" s="8">
        <v>1201.9433091273072</v>
      </c>
      <c r="AF9" s="8">
        <v>1217.6590945395233</v>
      </c>
      <c r="AG9" s="8">
        <v>1217.6590945395233</v>
      </c>
      <c r="AH9" s="8">
        <v>1204.0209365708172</v>
      </c>
      <c r="AI9" s="8">
        <v>1219.9724587642165</v>
      </c>
      <c r="AJ9" s="8">
        <v>1235.9239809576159</v>
      </c>
      <c r="AK9" s="8">
        <v>1235.9239809576159</v>
      </c>
      <c r="AL9" s="8">
        <v>1238.2720456456796</v>
      </c>
      <c r="AM9" s="8">
        <v>1238.2720456456796</v>
      </c>
      <c r="AN9" s="8">
        <v>1254.4628406719798</v>
      </c>
      <c r="AO9" s="8">
        <v>1254.4628406719798</v>
      </c>
      <c r="AP9" s="8">
        <v>1240.4124693786698</v>
      </c>
      <c r="AQ9" s="8">
        <v>1256.8461263303648</v>
      </c>
      <c r="AR9" s="8">
        <v>1273.2797832820597</v>
      </c>
      <c r="AS9" s="8">
        <v>1273.2797832820597</v>
      </c>
      <c r="AT9" s="8">
        <v>1259.0186564193498</v>
      </c>
      <c r="AU9" s="8">
        <v>1275.6988182253201</v>
      </c>
      <c r="AV9" s="8">
        <v>1292.3789800312902</v>
      </c>
      <c r="AW9" s="8">
        <v>1292.3789800312902</v>
      </c>
      <c r="AX9" s="8">
        <v>1277.9039362656397</v>
      </c>
      <c r="AY9" s="8">
        <v>1294.8343004986998</v>
      </c>
      <c r="AZ9" s="8">
        <v>1311.7646647317595</v>
      </c>
      <c r="BA9" s="8">
        <v>1311.7646647317595</v>
      </c>
      <c r="BB9" s="8">
        <v>1314.2568150061802</v>
      </c>
      <c r="BC9" s="8">
        <v>1314.2568150061802</v>
      </c>
      <c r="BD9" s="8">
        <v>1331.4411347027358</v>
      </c>
      <c r="BE9" s="8">
        <v>1331.4411347027358</v>
      </c>
      <c r="BF9" s="8">
        <v>1316.5285827392684</v>
      </c>
      <c r="BG9" s="8">
        <v>1333.9706672312727</v>
      </c>
      <c r="BH9" s="8">
        <v>1351.4127517232766</v>
      </c>
      <c r="BI9" s="8">
        <v>1351.4127517232766</v>
      </c>
      <c r="BJ9" s="8">
        <v>1336.2765114803572</v>
      </c>
      <c r="BK9" s="8">
        <v>1353.9802272397415</v>
      </c>
      <c r="BL9" s="8">
        <v>1371.6839429991255</v>
      </c>
      <c r="BM9" s="8">
        <v>1371.6839429991255</v>
      </c>
      <c r="BN9" s="8">
        <v>1356.3206591525625</v>
      </c>
      <c r="BO9" s="8">
        <v>1374.2899306483375</v>
      </c>
      <c r="BP9" s="8">
        <v>1392.2592021441124</v>
      </c>
      <c r="BQ9" s="8">
        <v>1392.2592021441124</v>
      </c>
      <c r="BR9" s="8">
        <v>1394.9042796080621</v>
      </c>
      <c r="BS9" s="8">
        <v>1394.9042796080621</v>
      </c>
      <c r="BT9" s="8">
        <v>1413.1430901762735</v>
      </c>
      <c r="BU9" s="8">
        <v>1413.1430901762735</v>
      </c>
    </row>
    <row r="10" spans="1:73" x14ac:dyDescent="0.15">
      <c r="D10" s="2" t="s">
        <v>9</v>
      </c>
      <c r="F10" s="6" t="s">
        <v>8</v>
      </c>
      <c r="G10" s="8">
        <f t="shared" ref="G10:G11" si="3">SUM(I10:BU10)</f>
        <v>-460.8075294053084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-372.54828879214335</v>
      </c>
      <c r="O10" s="6">
        <v>-0.78754578754580962</v>
      </c>
      <c r="P10" s="6">
        <v>-0.77042522694699755</v>
      </c>
      <c r="Q10" s="6">
        <v>0</v>
      </c>
      <c r="R10" s="6">
        <v>-4.0302533173892812</v>
      </c>
      <c r="S10" s="6">
        <v>-0.79935897435893821</v>
      </c>
      <c r="T10" s="6">
        <v>-0.78198160535123407</v>
      </c>
      <c r="U10" s="6">
        <v>0</v>
      </c>
      <c r="V10" s="6">
        <v>-4.9020564761245282</v>
      </c>
      <c r="W10" s="6">
        <v>0</v>
      </c>
      <c r="X10" s="6">
        <v>-0.79371132943151679</v>
      </c>
      <c r="Y10" s="6">
        <v>0</v>
      </c>
      <c r="Z10" s="6">
        <v>-4.1520677239075212</v>
      </c>
      <c r="AA10" s="6">
        <v>-0.82351959935897412</v>
      </c>
      <c r="AB10" s="6">
        <v>-0.80561699937294406</v>
      </c>
      <c r="AC10" s="6">
        <v>0</v>
      </c>
      <c r="AD10" s="6">
        <v>-4.2143487397660806</v>
      </c>
      <c r="AE10" s="6">
        <v>-0.83587239334929109</v>
      </c>
      <c r="AF10" s="6">
        <v>-0.81770125436355556</v>
      </c>
      <c r="AG10" s="6">
        <v>0</v>
      </c>
      <c r="AH10" s="6">
        <v>-4.2775639708626727</v>
      </c>
      <c r="AI10" s="6">
        <v>-0.84841047924959412</v>
      </c>
      <c r="AJ10" s="6">
        <v>-0.82996677317902368</v>
      </c>
      <c r="AK10" s="6">
        <v>0</v>
      </c>
      <c r="AL10" s="6">
        <v>-5.2028640668639241</v>
      </c>
      <c r="AM10" s="6">
        <v>0</v>
      </c>
      <c r="AN10" s="6">
        <v>-0.84241627477666725</v>
      </c>
      <c r="AO10" s="6">
        <v>0</v>
      </c>
      <c r="AP10" s="6">
        <v>-4.4068533418821971</v>
      </c>
      <c r="AQ10" s="6">
        <v>-0.8740536859849044</v>
      </c>
      <c r="AR10" s="6">
        <v>-0.85505251889827605</v>
      </c>
      <c r="AS10" s="6">
        <v>0</v>
      </c>
      <c r="AT10" s="6">
        <v>-4.4729561420103323</v>
      </c>
      <c r="AU10" s="6">
        <v>-0.88716449127468877</v>
      </c>
      <c r="AV10" s="6">
        <v>-0.86787830668180277</v>
      </c>
      <c r="AW10" s="6">
        <v>0</v>
      </c>
      <c r="AX10" s="6">
        <v>-4.540050484140238</v>
      </c>
      <c r="AY10" s="6">
        <v>-0.90047195864377727</v>
      </c>
      <c r="AZ10" s="6">
        <v>-0.88089648128203635</v>
      </c>
      <c r="BA10" s="6">
        <v>0</v>
      </c>
      <c r="BB10" s="6">
        <v>-5.5221302794259941</v>
      </c>
      <c r="BC10" s="6">
        <v>0</v>
      </c>
      <c r="BD10" s="6">
        <v>-0.89410992850127968</v>
      </c>
      <c r="BE10" s="6">
        <v>0</v>
      </c>
      <c r="BF10" s="6">
        <v>-4.6772735100233263</v>
      </c>
      <c r="BG10" s="6">
        <v>-0.92768872359386023</v>
      </c>
      <c r="BH10" s="6">
        <v>-0.90752157742872441</v>
      </c>
      <c r="BI10" s="6">
        <v>0</v>
      </c>
      <c r="BJ10" s="6">
        <v>-4.7474326126737196</v>
      </c>
      <c r="BK10" s="6">
        <v>-0.94160405444773687</v>
      </c>
      <c r="BL10" s="6">
        <v>-0.9211344010901712</v>
      </c>
      <c r="BM10" s="6">
        <v>0</v>
      </c>
      <c r="BN10" s="6">
        <v>-4.8186441018639243</v>
      </c>
      <c r="BO10" s="6">
        <v>-0.95572811526443502</v>
      </c>
      <c r="BP10" s="6">
        <v>-0.93495141710656071</v>
      </c>
      <c r="BQ10" s="6">
        <v>0</v>
      </c>
      <c r="BR10" s="6">
        <v>-5.8609878003853737</v>
      </c>
      <c r="BS10" s="6">
        <v>0</v>
      </c>
      <c r="BT10" s="6">
        <v>-0.9489756883631344</v>
      </c>
      <c r="BU10" s="6">
        <v>0</v>
      </c>
    </row>
    <row r="11" spans="1:73" x14ac:dyDescent="0.15">
      <c r="D11" s="2" t="s">
        <v>10</v>
      </c>
      <c r="F11" s="6" t="s">
        <v>8</v>
      </c>
      <c r="G11" s="8">
        <f t="shared" si="3"/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6">
        <v>0</v>
      </c>
      <c r="BJ11" s="6">
        <v>0</v>
      </c>
      <c r="BK11" s="6">
        <v>0</v>
      </c>
      <c r="BL11" s="6">
        <v>0</v>
      </c>
      <c r="BM11" s="6">
        <v>0</v>
      </c>
      <c r="BN11" s="6">
        <v>0</v>
      </c>
      <c r="BO11" s="6">
        <v>0</v>
      </c>
      <c r="BP11" s="6">
        <v>0</v>
      </c>
      <c r="BQ11" s="6">
        <v>0</v>
      </c>
      <c r="BR11" s="6">
        <v>0</v>
      </c>
      <c r="BS11" s="6">
        <v>0</v>
      </c>
      <c r="BT11" s="6">
        <v>0</v>
      </c>
      <c r="BU11" s="6">
        <v>0</v>
      </c>
    </row>
    <row r="12" spans="1:73" s="14" customFormat="1" x14ac:dyDescent="0.15">
      <c r="A12" s="10"/>
      <c r="B12" s="10"/>
      <c r="C12" s="10"/>
      <c r="D12" s="11" t="s">
        <v>11</v>
      </c>
      <c r="E12" s="12"/>
      <c r="F12" s="13" t="s">
        <v>8</v>
      </c>
      <c r="G12" s="13">
        <f>SUM(I12:BU12)</f>
        <v>75419.959542298995</v>
      </c>
      <c r="H12" s="13"/>
      <c r="I12" s="13">
        <f t="shared" ref="I12:BT12" si="4">SUM(I9:I11)</f>
        <v>0</v>
      </c>
      <c r="J12" s="13">
        <f t="shared" si="4"/>
        <v>0</v>
      </c>
      <c r="K12" s="13">
        <f t="shared" si="4"/>
        <v>0</v>
      </c>
      <c r="L12" s="13">
        <f t="shared" si="4"/>
        <v>0</v>
      </c>
      <c r="M12" s="13">
        <f t="shared" si="4"/>
        <v>0</v>
      </c>
      <c r="N12" s="13">
        <f t="shared" si="4"/>
        <v>745.09657758428682</v>
      </c>
      <c r="O12" s="13">
        <f t="shared" si="4"/>
        <v>1131.6644857708447</v>
      </c>
      <c r="P12" s="13">
        <f t="shared" si="4"/>
        <v>1146.4887715134039</v>
      </c>
      <c r="Q12" s="13">
        <f t="shared" si="4"/>
        <v>1147.2591967403509</v>
      </c>
      <c r="R12" s="13">
        <f t="shared" si="4"/>
        <v>1130.3792860546871</v>
      </c>
      <c r="S12" s="13">
        <f t="shared" si="4"/>
        <v>1148.6394530574073</v>
      </c>
      <c r="T12" s="13">
        <f t="shared" si="4"/>
        <v>1163.6861030861046</v>
      </c>
      <c r="U12" s="13">
        <f t="shared" si="4"/>
        <v>1164.4680846914557</v>
      </c>
      <c r="V12" s="13">
        <f t="shared" si="4"/>
        <v>1161.7783377361179</v>
      </c>
      <c r="W12" s="13">
        <f t="shared" si="4"/>
        <v>1166.6803942122424</v>
      </c>
      <c r="X12" s="13">
        <f t="shared" si="4"/>
        <v>1181.141394632396</v>
      </c>
      <c r="Y12" s="13">
        <f t="shared" si="4"/>
        <v>1181.9351059618275</v>
      </c>
      <c r="Z12" s="13">
        <f t="shared" si="4"/>
        <v>1164.5449999756895</v>
      </c>
      <c r="AA12" s="13">
        <f t="shared" si="4"/>
        <v>1183.357080526067</v>
      </c>
      <c r="AB12" s="13">
        <f t="shared" si="4"/>
        <v>1198.8585155518817</v>
      </c>
      <c r="AC12" s="13">
        <f t="shared" si="4"/>
        <v>1199.6641325512546</v>
      </c>
      <c r="AD12" s="13">
        <f t="shared" si="4"/>
        <v>1182.0131749753248</v>
      </c>
      <c r="AE12" s="13">
        <f t="shared" si="4"/>
        <v>1201.1074367339579</v>
      </c>
      <c r="AF12" s="13">
        <f t="shared" si="4"/>
        <v>1216.8413932851597</v>
      </c>
      <c r="AG12" s="13">
        <f t="shared" si="4"/>
        <v>1217.6590945395233</v>
      </c>
      <c r="AH12" s="13">
        <f t="shared" si="4"/>
        <v>1199.7433725999545</v>
      </c>
      <c r="AI12" s="13">
        <f t="shared" si="4"/>
        <v>1219.1240482849669</v>
      </c>
      <c r="AJ12" s="13">
        <f t="shared" si="4"/>
        <v>1235.0940141844369</v>
      </c>
      <c r="AK12" s="13">
        <f t="shared" si="4"/>
        <v>1235.9239809576159</v>
      </c>
      <c r="AL12" s="13">
        <f t="shared" si="4"/>
        <v>1233.0691815788157</v>
      </c>
      <c r="AM12" s="13">
        <f t="shared" si="4"/>
        <v>1238.2720456456796</v>
      </c>
      <c r="AN12" s="13">
        <f t="shared" si="4"/>
        <v>1253.6204243972031</v>
      </c>
      <c r="AO12" s="13">
        <f t="shared" si="4"/>
        <v>1254.4628406719798</v>
      </c>
      <c r="AP12" s="13">
        <f t="shared" si="4"/>
        <v>1236.0056160367876</v>
      </c>
      <c r="AQ12" s="13">
        <f t="shared" si="4"/>
        <v>1255.9720726443798</v>
      </c>
      <c r="AR12" s="13">
        <f t="shared" si="4"/>
        <v>1272.4247307631615</v>
      </c>
      <c r="AS12" s="13">
        <f t="shared" si="4"/>
        <v>1273.2797832820597</v>
      </c>
      <c r="AT12" s="13">
        <f t="shared" si="4"/>
        <v>1254.5457002773394</v>
      </c>
      <c r="AU12" s="13">
        <f t="shared" si="4"/>
        <v>1274.8116537340454</v>
      </c>
      <c r="AV12" s="13">
        <f t="shared" si="4"/>
        <v>1291.5111017246084</v>
      </c>
      <c r="AW12" s="13">
        <f t="shared" si="4"/>
        <v>1292.3789800312902</v>
      </c>
      <c r="AX12" s="13">
        <f t="shared" si="4"/>
        <v>1273.3638857814994</v>
      </c>
      <c r="AY12" s="13">
        <f t="shared" si="4"/>
        <v>1293.9338285400561</v>
      </c>
      <c r="AZ12" s="13">
        <f t="shared" si="4"/>
        <v>1310.8837682504775</v>
      </c>
      <c r="BA12" s="13">
        <f t="shared" si="4"/>
        <v>1311.7646647317595</v>
      </c>
      <c r="BB12" s="13">
        <f t="shared" si="4"/>
        <v>1308.7346847267543</v>
      </c>
      <c r="BC12" s="13">
        <f t="shared" si="4"/>
        <v>1314.2568150061802</v>
      </c>
      <c r="BD12" s="13">
        <f t="shared" si="4"/>
        <v>1330.5470247742346</v>
      </c>
      <c r="BE12" s="13">
        <f t="shared" si="4"/>
        <v>1331.4411347027358</v>
      </c>
      <c r="BF12" s="13">
        <f t="shared" si="4"/>
        <v>1311.8513092292451</v>
      </c>
      <c r="BG12" s="13">
        <f t="shared" si="4"/>
        <v>1333.042978507679</v>
      </c>
      <c r="BH12" s="13">
        <f t="shared" si="4"/>
        <v>1350.5052301458479</v>
      </c>
      <c r="BI12" s="13">
        <f t="shared" si="4"/>
        <v>1351.4127517232766</v>
      </c>
      <c r="BJ12" s="13">
        <f t="shared" si="4"/>
        <v>1331.5290788676834</v>
      </c>
      <c r="BK12" s="13">
        <f t="shared" si="4"/>
        <v>1353.0386231852938</v>
      </c>
      <c r="BL12" s="13">
        <f t="shared" si="4"/>
        <v>1370.7628085980355</v>
      </c>
      <c r="BM12" s="13">
        <f t="shared" si="4"/>
        <v>1371.6839429991255</v>
      </c>
      <c r="BN12" s="13">
        <f t="shared" si="4"/>
        <v>1351.5020150506984</v>
      </c>
      <c r="BO12" s="13">
        <f t="shared" si="4"/>
        <v>1373.334202533073</v>
      </c>
      <c r="BP12" s="13">
        <f t="shared" si="4"/>
        <v>1391.3242507270058</v>
      </c>
      <c r="BQ12" s="13">
        <f t="shared" si="4"/>
        <v>1392.2592021441124</v>
      </c>
      <c r="BR12" s="13">
        <f t="shared" si="4"/>
        <v>1389.0432918076767</v>
      </c>
      <c r="BS12" s="13">
        <f t="shared" si="4"/>
        <v>1394.9042796080621</v>
      </c>
      <c r="BT12" s="13">
        <f t="shared" si="4"/>
        <v>1412.1941144879104</v>
      </c>
      <c r="BU12" s="13">
        <f t="shared" ref="BU12" si="5">SUM(BU9:BU11)</f>
        <v>1413.1430901762735</v>
      </c>
    </row>
    <row r="13" spans="1:73" x14ac:dyDescent="0.15"/>
    <row r="14" spans="1:73" x14ac:dyDescent="0.15">
      <c r="B14" s="1" t="s">
        <v>12</v>
      </c>
    </row>
    <row r="15" spans="1:73" x14ac:dyDescent="0.15">
      <c r="D15" s="2" t="s">
        <v>13</v>
      </c>
      <c r="E15" s="6">
        <v>0</v>
      </c>
      <c r="F15" s="6" t="s">
        <v>14</v>
      </c>
      <c r="G15" s="6">
        <f>SUM(I15:BU15)</f>
        <v>60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1</v>
      </c>
      <c r="O15" s="6">
        <v>1</v>
      </c>
      <c r="P15" s="6">
        <v>1</v>
      </c>
      <c r="Q15" s="6">
        <v>1</v>
      </c>
      <c r="R15" s="6">
        <v>1</v>
      </c>
      <c r="S15" s="6">
        <v>1</v>
      </c>
      <c r="T15" s="6">
        <v>1</v>
      </c>
      <c r="U15" s="6">
        <v>1</v>
      </c>
      <c r="V15" s="6">
        <v>1</v>
      </c>
      <c r="W15" s="6">
        <v>1</v>
      </c>
      <c r="X15" s="6">
        <v>1</v>
      </c>
      <c r="Y15" s="6">
        <v>1</v>
      </c>
      <c r="Z15" s="6">
        <v>1</v>
      </c>
      <c r="AA15" s="6">
        <v>1</v>
      </c>
      <c r="AB15" s="6">
        <v>1</v>
      </c>
      <c r="AC15" s="6">
        <v>1</v>
      </c>
      <c r="AD15" s="6">
        <v>1</v>
      </c>
      <c r="AE15" s="6">
        <v>1</v>
      </c>
      <c r="AF15" s="6">
        <v>1</v>
      </c>
      <c r="AG15" s="6">
        <v>1</v>
      </c>
      <c r="AH15" s="6">
        <v>1</v>
      </c>
      <c r="AI15" s="6">
        <v>1</v>
      </c>
      <c r="AJ15" s="6">
        <v>1</v>
      </c>
      <c r="AK15" s="6">
        <v>1</v>
      </c>
      <c r="AL15" s="6">
        <v>1</v>
      </c>
      <c r="AM15" s="6">
        <v>1</v>
      </c>
      <c r="AN15" s="6">
        <v>1</v>
      </c>
      <c r="AO15" s="6">
        <v>1</v>
      </c>
      <c r="AP15" s="6">
        <v>1</v>
      </c>
      <c r="AQ15" s="6">
        <v>1</v>
      </c>
      <c r="AR15" s="6">
        <v>1</v>
      </c>
      <c r="AS15" s="6">
        <v>1</v>
      </c>
      <c r="AT15" s="6">
        <v>1</v>
      </c>
      <c r="AU15" s="6">
        <v>1</v>
      </c>
      <c r="AV15" s="6">
        <v>1</v>
      </c>
      <c r="AW15" s="6">
        <v>1</v>
      </c>
      <c r="AX15" s="6">
        <v>1</v>
      </c>
      <c r="AY15" s="6">
        <v>1</v>
      </c>
      <c r="AZ15" s="6">
        <v>1</v>
      </c>
      <c r="BA15" s="6">
        <v>1</v>
      </c>
      <c r="BB15" s="6">
        <v>1</v>
      </c>
      <c r="BC15" s="6">
        <v>1</v>
      </c>
      <c r="BD15" s="6">
        <v>1</v>
      </c>
      <c r="BE15" s="6">
        <v>1</v>
      </c>
      <c r="BF15" s="6">
        <v>1</v>
      </c>
      <c r="BG15" s="6">
        <v>1</v>
      </c>
      <c r="BH15" s="6">
        <v>1</v>
      </c>
      <c r="BI15" s="6">
        <v>1</v>
      </c>
      <c r="BJ15" s="6">
        <v>1</v>
      </c>
      <c r="BK15" s="6">
        <v>1</v>
      </c>
      <c r="BL15" s="6">
        <v>1</v>
      </c>
      <c r="BM15" s="6">
        <v>1</v>
      </c>
      <c r="BN15" s="6">
        <v>1</v>
      </c>
      <c r="BO15" s="6">
        <v>1</v>
      </c>
      <c r="BP15" s="6">
        <v>1</v>
      </c>
      <c r="BQ15" s="6">
        <v>1</v>
      </c>
      <c r="BR15" s="6">
        <v>1</v>
      </c>
      <c r="BS15" s="6">
        <v>1</v>
      </c>
      <c r="BT15" s="6">
        <v>1</v>
      </c>
      <c r="BU15" s="6">
        <v>1</v>
      </c>
    </row>
    <row r="16" spans="1:73" x14ac:dyDescent="0.15">
      <c r="D16" s="2" t="s">
        <v>15</v>
      </c>
      <c r="E16" s="3">
        <v>0</v>
      </c>
      <c r="F16" s="6" t="s">
        <v>16</v>
      </c>
      <c r="G16" s="6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2.4500000000000004E-2</v>
      </c>
      <c r="O16" s="15">
        <v>2.4772222222222227E-2</v>
      </c>
      <c r="P16" s="15">
        <v>2.5044444444444449E-2</v>
      </c>
      <c r="Q16" s="15">
        <v>2.4788888888888888E-2</v>
      </c>
      <c r="R16" s="15">
        <v>2.4250000000000001E-2</v>
      </c>
      <c r="S16" s="15">
        <v>2.4519444444444444E-2</v>
      </c>
      <c r="T16" s="15">
        <v>2.4788888888888888E-2</v>
      </c>
      <c r="U16" s="15">
        <v>2.4788888888888888E-2</v>
      </c>
      <c r="V16" s="15">
        <v>2.4519444444444444E-2</v>
      </c>
      <c r="W16" s="15">
        <v>2.4519444444444444E-2</v>
      </c>
      <c r="X16" s="15">
        <v>2.4788888888888888E-2</v>
      </c>
      <c r="Y16" s="15">
        <v>2.427777777777778E-2</v>
      </c>
      <c r="Z16" s="15">
        <v>2.3750000000000004E-2</v>
      </c>
      <c r="AA16" s="15">
        <v>2.401388888888889E-2</v>
      </c>
      <c r="AB16" s="15">
        <v>2.427777777777778E-2</v>
      </c>
      <c r="AC16" s="15">
        <v>2.4022222222222223E-2</v>
      </c>
      <c r="AD16" s="15">
        <v>2.35E-2</v>
      </c>
      <c r="AE16" s="15">
        <v>2.3761111111111111E-2</v>
      </c>
      <c r="AF16" s="15">
        <v>2.4022222222222223E-2</v>
      </c>
      <c r="AG16" s="15">
        <v>2.4022222222222223E-2</v>
      </c>
      <c r="AH16" s="15">
        <v>2.35E-2</v>
      </c>
      <c r="AI16" s="15">
        <v>2.3761111111111111E-2</v>
      </c>
      <c r="AJ16" s="15">
        <v>2.4022222222222223E-2</v>
      </c>
      <c r="AK16" s="15">
        <v>2.4022222222222223E-2</v>
      </c>
      <c r="AL16" s="15">
        <v>2.3761111111111111E-2</v>
      </c>
      <c r="AM16" s="15">
        <v>2.3761111111111111E-2</v>
      </c>
      <c r="AN16" s="15">
        <v>2.4022222222222223E-2</v>
      </c>
      <c r="AO16" s="15">
        <v>2.4022222222222223E-2</v>
      </c>
      <c r="AP16" s="15">
        <v>2.35E-2</v>
      </c>
      <c r="AQ16" s="15">
        <v>2.3761111111111111E-2</v>
      </c>
      <c r="AR16" s="15">
        <v>2.4022222222222223E-2</v>
      </c>
      <c r="AS16" s="15">
        <v>2.4022222222222223E-2</v>
      </c>
      <c r="AT16" s="15">
        <v>2.35E-2</v>
      </c>
      <c r="AU16" s="15">
        <v>2.3761111111111111E-2</v>
      </c>
      <c r="AV16" s="15">
        <v>2.4022222222222223E-2</v>
      </c>
      <c r="AW16" s="15">
        <v>2.4022222222222223E-2</v>
      </c>
      <c r="AX16" s="15">
        <v>2.35E-2</v>
      </c>
      <c r="AY16" s="15">
        <v>2.3761111111111111E-2</v>
      </c>
      <c r="AZ16" s="15">
        <v>2.4022222222222223E-2</v>
      </c>
      <c r="BA16" s="15">
        <v>2.4022222222222223E-2</v>
      </c>
      <c r="BB16" s="15">
        <v>2.3761111111111111E-2</v>
      </c>
      <c r="BC16" s="15">
        <v>2.3761111111111111E-2</v>
      </c>
      <c r="BD16" s="15">
        <v>2.4022222222222223E-2</v>
      </c>
      <c r="BE16" s="15">
        <v>2.4022222222222223E-2</v>
      </c>
      <c r="BF16" s="15">
        <v>2.35E-2</v>
      </c>
      <c r="BG16" s="15">
        <v>2.3761111111111111E-2</v>
      </c>
      <c r="BH16" s="15">
        <v>2.4022222222222223E-2</v>
      </c>
      <c r="BI16" s="15">
        <v>2.4022222222222223E-2</v>
      </c>
      <c r="BJ16" s="15">
        <v>2.35E-2</v>
      </c>
      <c r="BK16" s="15">
        <v>2.3761111111111111E-2</v>
      </c>
      <c r="BL16" s="15">
        <v>2.4022222222222223E-2</v>
      </c>
      <c r="BM16" s="15">
        <v>2.4022222222222223E-2</v>
      </c>
      <c r="BN16" s="15">
        <v>2.35E-2</v>
      </c>
      <c r="BO16" s="15">
        <v>2.3761111111111111E-2</v>
      </c>
      <c r="BP16" s="15">
        <v>2.4022222222222223E-2</v>
      </c>
      <c r="BQ16" s="15">
        <v>2.4022222222222223E-2</v>
      </c>
      <c r="BR16" s="15">
        <v>2.3761111111111111E-2</v>
      </c>
      <c r="BS16" s="15">
        <v>2.3761111111111111E-2</v>
      </c>
      <c r="BT16" s="15">
        <v>2.4022222222222223E-2</v>
      </c>
      <c r="BU16" s="15">
        <v>2.4022222222222223E-2</v>
      </c>
    </row>
    <row r="17" spans="1:73" x14ac:dyDescent="0.15">
      <c r="D17" s="2" t="s">
        <v>17</v>
      </c>
      <c r="F17" s="6" t="s">
        <v>16</v>
      </c>
      <c r="I17" s="15">
        <f t="shared" ref="I17:BT17" si="6">I15*I16</f>
        <v>0</v>
      </c>
      <c r="J17" s="15">
        <f t="shared" si="6"/>
        <v>0</v>
      </c>
      <c r="K17" s="15">
        <f t="shared" si="6"/>
        <v>0</v>
      </c>
      <c r="L17" s="15">
        <f t="shared" si="6"/>
        <v>0</v>
      </c>
      <c r="M17" s="15">
        <f t="shared" si="6"/>
        <v>0</v>
      </c>
      <c r="N17" s="15">
        <f t="shared" si="6"/>
        <v>2.4500000000000004E-2</v>
      </c>
      <c r="O17" s="15">
        <f t="shared" si="6"/>
        <v>2.4772222222222227E-2</v>
      </c>
      <c r="P17" s="15">
        <f t="shared" si="6"/>
        <v>2.5044444444444449E-2</v>
      </c>
      <c r="Q17" s="15">
        <f t="shared" si="6"/>
        <v>2.4788888888888888E-2</v>
      </c>
      <c r="R17" s="15">
        <f t="shared" si="6"/>
        <v>2.4250000000000001E-2</v>
      </c>
      <c r="S17" s="15">
        <f t="shared" si="6"/>
        <v>2.4519444444444444E-2</v>
      </c>
      <c r="T17" s="15">
        <f t="shared" si="6"/>
        <v>2.4788888888888888E-2</v>
      </c>
      <c r="U17" s="15">
        <f t="shared" si="6"/>
        <v>2.4788888888888888E-2</v>
      </c>
      <c r="V17" s="15">
        <f t="shared" si="6"/>
        <v>2.4519444444444444E-2</v>
      </c>
      <c r="W17" s="15">
        <f t="shared" si="6"/>
        <v>2.4519444444444444E-2</v>
      </c>
      <c r="X17" s="15">
        <f t="shared" si="6"/>
        <v>2.4788888888888888E-2</v>
      </c>
      <c r="Y17" s="15">
        <f t="shared" si="6"/>
        <v>2.427777777777778E-2</v>
      </c>
      <c r="Z17" s="15">
        <f t="shared" si="6"/>
        <v>2.3750000000000004E-2</v>
      </c>
      <c r="AA17" s="15">
        <f t="shared" si="6"/>
        <v>2.401388888888889E-2</v>
      </c>
      <c r="AB17" s="15">
        <f t="shared" si="6"/>
        <v>2.427777777777778E-2</v>
      </c>
      <c r="AC17" s="15">
        <f t="shared" si="6"/>
        <v>2.4022222222222223E-2</v>
      </c>
      <c r="AD17" s="15">
        <f t="shared" si="6"/>
        <v>2.35E-2</v>
      </c>
      <c r="AE17" s="15">
        <f t="shared" si="6"/>
        <v>2.3761111111111111E-2</v>
      </c>
      <c r="AF17" s="15">
        <f t="shared" si="6"/>
        <v>2.4022222222222223E-2</v>
      </c>
      <c r="AG17" s="15">
        <f t="shared" si="6"/>
        <v>2.4022222222222223E-2</v>
      </c>
      <c r="AH17" s="15">
        <f t="shared" si="6"/>
        <v>2.35E-2</v>
      </c>
      <c r="AI17" s="15">
        <f t="shared" si="6"/>
        <v>2.3761111111111111E-2</v>
      </c>
      <c r="AJ17" s="15">
        <f t="shared" si="6"/>
        <v>2.4022222222222223E-2</v>
      </c>
      <c r="AK17" s="15">
        <f t="shared" si="6"/>
        <v>2.4022222222222223E-2</v>
      </c>
      <c r="AL17" s="15">
        <f t="shared" si="6"/>
        <v>2.3761111111111111E-2</v>
      </c>
      <c r="AM17" s="15">
        <f t="shared" si="6"/>
        <v>2.3761111111111111E-2</v>
      </c>
      <c r="AN17" s="15">
        <f t="shared" si="6"/>
        <v>2.4022222222222223E-2</v>
      </c>
      <c r="AO17" s="15">
        <f t="shared" si="6"/>
        <v>2.4022222222222223E-2</v>
      </c>
      <c r="AP17" s="15">
        <f t="shared" si="6"/>
        <v>2.35E-2</v>
      </c>
      <c r="AQ17" s="15">
        <f t="shared" si="6"/>
        <v>2.3761111111111111E-2</v>
      </c>
      <c r="AR17" s="15">
        <f t="shared" si="6"/>
        <v>2.4022222222222223E-2</v>
      </c>
      <c r="AS17" s="15">
        <f t="shared" si="6"/>
        <v>2.4022222222222223E-2</v>
      </c>
      <c r="AT17" s="15">
        <f t="shared" si="6"/>
        <v>2.35E-2</v>
      </c>
      <c r="AU17" s="15">
        <f t="shared" si="6"/>
        <v>2.3761111111111111E-2</v>
      </c>
      <c r="AV17" s="15">
        <f t="shared" si="6"/>
        <v>2.4022222222222223E-2</v>
      </c>
      <c r="AW17" s="15">
        <f t="shared" si="6"/>
        <v>2.4022222222222223E-2</v>
      </c>
      <c r="AX17" s="15">
        <f t="shared" si="6"/>
        <v>2.35E-2</v>
      </c>
      <c r="AY17" s="15">
        <f t="shared" si="6"/>
        <v>2.3761111111111111E-2</v>
      </c>
      <c r="AZ17" s="15">
        <f t="shared" si="6"/>
        <v>2.4022222222222223E-2</v>
      </c>
      <c r="BA17" s="15">
        <f t="shared" si="6"/>
        <v>2.4022222222222223E-2</v>
      </c>
      <c r="BB17" s="15">
        <f t="shared" si="6"/>
        <v>2.3761111111111111E-2</v>
      </c>
      <c r="BC17" s="15">
        <f t="shared" si="6"/>
        <v>2.3761111111111111E-2</v>
      </c>
      <c r="BD17" s="15">
        <f t="shared" si="6"/>
        <v>2.4022222222222223E-2</v>
      </c>
      <c r="BE17" s="15">
        <f t="shared" si="6"/>
        <v>2.4022222222222223E-2</v>
      </c>
      <c r="BF17" s="15">
        <f t="shared" si="6"/>
        <v>2.35E-2</v>
      </c>
      <c r="BG17" s="15">
        <f t="shared" si="6"/>
        <v>2.3761111111111111E-2</v>
      </c>
      <c r="BH17" s="15">
        <f t="shared" si="6"/>
        <v>2.4022222222222223E-2</v>
      </c>
      <c r="BI17" s="15">
        <f t="shared" si="6"/>
        <v>2.4022222222222223E-2</v>
      </c>
      <c r="BJ17" s="15">
        <f t="shared" si="6"/>
        <v>2.35E-2</v>
      </c>
      <c r="BK17" s="15">
        <f t="shared" si="6"/>
        <v>2.3761111111111111E-2</v>
      </c>
      <c r="BL17" s="15">
        <f t="shared" si="6"/>
        <v>2.4022222222222223E-2</v>
      </c>
      <c r="BM17" s="15">
        <f t="shared" si="6"/>
        <v>2.4022222222222223E-2</v>
      </c>
      <c r="BN17" s="15">
        <f t="shared" si="6"/>
        <v>2.35E-2</v>
      </c>
      <c r="BO17" s="15">
        <f t="shared" si="6"/>
        <v>2.3761111111111111E-2</v>
      </c>
      <c r="BP17" s="15">
        <f t="shared" si="6"/>
        <v>2.4022222222222223E-2</v>
      </c>
      <c r="BQ17" s="15">
        <f t="shared" si="6"/>
        <v>2.4022222222222223E-2</v>
      </c>
      <c r="BR17" s="15">
        <f t="shared" si="6"/>
        <v>2.3761111111111111E-2</v>
      </c>
      <c r="BS17" s="15">
        <f t="shared" si="6"/>
        <v>2.3761111111111111E-2</v>
      </c>
      <c r="BT17" s="15">
        <f t="shared" si="6"/>
        <v>2.4022222222222223E-2</v>
      </c>
      <c r="BU17" s="15">
        <f t="shared" ref="BU17" si="7">BU15*BU16</f>
        <v>2.4022222222222223E-2</v>
      </c>
    </row>
    <row r="18" spans="1:73" x14ac:dyDescent="0.15"/>
    <row r="19" spans="1:73" x14ac:dyDescent="0.15">
      <c r="D19" s="2" t="s">
        <v>13</v>
      </c>
      <c r="E19" s="6">
        <v>0</v>
      </c>
      <c r="F19" s="6" t="s">
        <v>14</v>
      </c>
      <c r="G19" s="6">
        <f>SUM(I19:BU19)</f>
        <v>60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1</v>
      </c>
      <c r="O19" s="6">
        <v>1</v>
      </c>
      <c r="P19" s="6">
        <v>1</v>
      </c>
      <c r="Q19" s="6">
        <v>1</v>
      </c>
      <c r="R19" s="6">
        <v>1</v>
      </c>
      <c r="S19" s="6">
        <v>1</v>
      </c>
      <c r="T19" s="6">
        <v>1</v>
      </c>
      <c r="U19" s="6">
        <v>1</v>
      </c>
      <c r="V19" s="6">
        <v>1</v>
      </c>
      <c r="W19" s="6">
        <v>1</v>
      </c>
      <c r="X19" s="6">
        <v>1</v>
      </c>
      <c r="Y19" s="6">
        <v>1</v>
      </c>
      <c r="Z19" s="6">
        <v>1</v>
      </c>
      <c r="AA19" s="6">
        <v>1</v>
      </c>
      <c r="AB19" s="6">
        <v>1</v>
      </c>
      <c r="AC19" s="6">
        <v>1</v>
      </c>
      <c r="AD19" s="6">
        <v>1</v>
      </c>
      <c r="AE19" s="6">
        <v>1</v>
      </c>
      <c r="AF19" s="6">
        <v>1</v>
      </c>
      <c r="AG19" s="6">
        <v>1</v>
      </c>
      <c r="AH19" s="6">
        <v>1</v>
      </c>
      <c r="AI19" s="6">
        <v>1</v>
      </c>
      <c r="AJ19" s="6">
        <v>1</v>
      </c>
      <c r="AK19" s="6">
        <v>1</v>
      </c>
      <c r="AL19" s="6">
        <v>1</v>
      </c>
      <c r="AM19" s="6">
        <v>1</v>
      </c>
      <c r="AN19" s="6">
        <v>1</v>
      </c>
      <c r="AO19" s="6">
        <v>1</v>
      </c>
      <c r="AP19" s="6">
        <v>1</v>
      </c>
      <c r="AQ19" s="6">
        <v>1</v>
      </c>
      <c r="AR19" s="6">
        <v>1</v>
      </c>
      <c r="AS19" s="6">
        <v>1</v>
      </c>
      <c r="AT19" s="6">
        <v>1</v>
      </c>
      <c r="AU19" s="6">
        <v>1</v>
      </c>
      <c r="AV19" s="6">
        <v>1</v>
      </c>
      <c r="AW19" s="6">
        <v>1</v>
      </c>
      <c r="AX19" s="6">
        <v>1</v>
      </c>
      <c r="AY19" s="6">
        <v>1</v>
      </c>
      <c r="AZ19" s="6">
        <v>1</v>
      </c>
      <c r="BA19" s="6">
        <v>1</v>
      </c>
      <c r="BB19" s="6">
        <v>1</v>
      </c>
      <c r="BC19" s="6">
        <v>1</v>
      </c>
      <c r="BD19" s="6">
        <v>1</v>
      </c>
      <c r="BE19" s="6">
        <v>1</v>
      </c>
      <c r="BF19" s="6">
        <v>1</v>
      </c>
      <c r="BG19" s="6">
        <v>1</v>
      </c>
      <c r="BH19" s="6">
        <v>1</v>
      </c>
      <c r="BI19" s="6">
        <v>1</v>
      </c>
      <c r="BJ19" s="6">
        <v>1</v>
      </c>
      <c r="BK19" s="6">
        <v>1</v>
      </c>
      <c r="BL19" s="6">
        <v>1</v>
      </c>
      <c r="BM19" s="6">
        <v>1</v>
      </c>
      <c r="BN19" s="6">
        <v>1</v>
      </c>
      <c r="BO19" s="6">
        <v>1</v>
      </c>
      <c r="BP19" s="6">
        <v>1</v>
      </c>
      <c r="BQ19" s="6">
        <v>1</v>
      </c>
      <c r="BR19" s="6">
        <v>1</v>
      </c>
      <c r="BS19" s="6">
        <v>1</v>
      </c>
      <c r="BT19" s="6">
        <v>1</v>
      </c>
      <c r="BU19" s="6">
        <v>1</v>
      </c>
    </row>
    <row r="20" spans="1:73" s="9" customFormat="1" x14ac:dyDescent="0.15">
      <c r="A20" s="1"/>
      <c r="B20" s="1"/>
      <c r="C20" s="1"/>
      <c r="D20" s="2" t="str">
        <f>LLCR!D$12</f>
        <v xml:space="preserve">Cash flow available for debt service </v>
      </c>
      <c r="E20" s="7">
        <f>LLCR!E$12</f>
        <v>0</v>
      </c>
      <c r="F20" s="8" t="str">
        <f>LLCR!F$12</f>
        <v>$ 000s</v>
      </c>
      <c r="G20" s="8">
        <f>LLCR!G$12</f>
        <v>75419.959542298995</v>
      </c>
      <c r="H20" s="8"/>
      <c r="I20" s="8">
        <f>LLCR!I$12</f>
        <v>0</v>
      </c>
      <c r="J20" s="8">
        <f>LLCR!J$12</f>
        <v>0</v>
      </c>
      <c r="K20" s="8">
        <f>LLCR!K$12</f>
        <v>0</v>
      </c>
      <c r="L20" s="8">
        <f>LLCR!L$12</f>
        <v>0</v>
      </c>
      <c r="M20" s="8">
        <f>LLCR!M$12</f>
        <v>0</v>
      </c>
      <c r="N20" s="8">
        <f>LLCR!N$12</f>
        <v>745.09657758428682</v>
      </c>
      <c r="O20" s="8">
        <f>LLCR!O$12</f>
        <v>1131.6644857708447</v>
      </c>
      <c r="P20" s="8">
        <f>LLCR!P$12</f>
        <v>1146.4887715134039</v>
      </c>
      <c r="Q20" s="8">
        <f>LLCR!Q$12</f>
        <v>1147.2591967403509</v>
      </c>
      <c r="R20" s="8">
        <f>LLCR!R$12</f>
        <v>1130.3792860546871</v>
      </c>
      <c r="S20" s="8">
        <f>LLCR!S$12</f>
        <v>1148.6394530574073</v>
      </c>
      <c r="T20" s="8">
        <f>LLCR!T$12</f>
        <v>1163.6861030861046</v>
      </c>
      <c r="U20" s="8">
        <f>LLCR!U$12</f>
        <v>1164.4680846914557</v>
      </c>
      <c r="V20" s="8">
        <f>LLCR!V$12</f>
        <v>1161.7783377361179</v>
      </c>
      <c r="W20" s="8">
        <f>LLCR!W$12</f>
        <v>1166.6803942122424</v>
      </c>
      <c r="X20" s="8">
        <f>LLCR!X$12</f>
        <v>1181.141394632396</v>
      </c>
      <c r="Y20" s="8">
        <f>LLCR!Y$12</f>
        <v>1181.9351059618275</v>
      </c>
      <c r="Z20" s="8">
        <f>LLCR!Z$12</f>
        <v>1164.5449999756895</v>
      </c>
      <c r="AA20" s="8">
        <f>LLCR!AA$12</f>
        <v>1183.357080526067</v>
      </c>
      <c r="AB20" s="8">
        <f>LLCR!AB$12</f>
        <v>1198.8585155518817</v>
      </c>
      <c r="AC20" s="8">
        <f>LLCR!AC$12</f>
        <v>1199.6641325512546</v>
      </c>
      <c r="AD20" s="8">
        <f>LLCR!AD$12</f>
        <v>1182.0131749753248</v>
      </c>
      <c r="AE20" s="8">
        <f>LLCR!AE$12</f>
        <v>1201.1074367339579</v>
      </c>
      <c r="AF20" s="8">
        <f>LLCR!AF$12</f>
        <v>1216.8413932851597</v>
      </c>
      <c r="AG20" s="8">
        <f>LLCR!AG$12</f>
        <v>1217.6590945395233</v>
      </c>
      <c r="AH20" s="8">
        <f>LLCR!AH$12</f>
        <v>1199.7433725999545</v>
      </c>
      <c r="AI20" s="8">
        <f>LLCR!AI$12</f>
        <v>1219.1240482849669</v>
      </c>
      <c r="AJ20" s="8">
        <f>LLCR!AJ$12</f>
        <v>1235.0940141844369</v>
      </c>
      <c r="AK20" s="8">
        <f>LLCR!AK$12</f>
        <v>1235.9239809576159</v>
      </c>
      <c r="AL20" s="8">
        <f>LLCR!AL$12</f>
        <v>1233.0691815788157</v>
      </c>
      <c r="AM20" s="8">
        <f>LLCR!AM$12</f>
        <v>1238.2720456456796</v>
      </c>
      <c r="AN20" s="8">
        <f>LLCR!AN$12</f>
        <v>1253.6204243972031</v>
      </c>
      <c r="AO20" s="8">
        <f>LLCR!AO$12</f>
        <v>1254.4628406719798</v>
      </c>
      <c r="AP20" s="8">
        <f>LLCR!AP$12</f>
        <v>1236.0056160367876</v>
      </c>
      <c r="AQ20" s="8">
        <f>LLCR!AQ$12</f>
        <v>1255.9720726443798</v>
      </c>
      <c r="AR20" s="8">
        <f>LLCR!AR$12</f>
        <v>1272.4247307631615</v>
      </c>
      <c r="AS20" s="8">
        <f>LLCR!AS$12</f>
        <v>1273.2797832820597</v>
      </c>
      <c r="AT20" s="8">
        <f>LLCR!AT$12</f>
        <v>1254.5457002773394</v>
      </c>
      <c r="AU20" s="8">
        <f>LLCR!AU$12</f>
        <v>1274.8116537340454</v>
      </c>
      <c r="AV20" s="8">
        <f>LLCR!AV$12</f>
        <v>1291.5111017246084</v>
      </c>
      <c r="AW20" s="8">
        <f>LLCR!AW$12</f>
        <v>1292.3789800312902</v>
      </c>
      <c r="AX20" s="8">
        <f>LLCR!AX$12</f>
        <v>1273.3638857814994</v>
      </c>
      <c r="AY20" s="8">
        <f>LLCR!AY$12</f>
        <v>1293.9338285400561</v>
      </c>
      <c r="AZ20" s="8">
        <f>LLCR!AZ$12</f>
        <v>1310.8837682504775</v>
      </c>
      <c r="BA20" s="8">
        <f>LLCR!BA$12</f>
        <v>1311.7646647317595</v>
      </c>
      <c r="BB20" s="8">
        <f>LLCR!BB$12</f>
        <v>1308.7346847267543</v>
      </c>
      <c r="BC20" s="8">
        <f>LLCR!BC$12</f>
        <v>1314.2568150061802</v>
      </c>
      <c r="BD20" s="8">
        <f>LLCR!BD$12</f>
        <v>1330.5470247742346</v>
      </c>
      <c r="BE20" s="8">
        <f>LLCR!BE$12</f>
        <v>1331.4411347027358</v>
      </c>
      <c r="BF20" s="8">
        <f>LLCR!BF$12</f>
        <v>1311.8513092292451</v>
      </c>
      <c r="BG20" s="8">
        <f>LLCR!BG$12</f>
        <v>1333.042978507679</v>
      </c>
      <c r="BH20" s="8">
        <f>LLCR!BH$12</f>
        <v>1350.5052301458479</v>
      </c>
      <c r="BI20" s="8">
        <f>LLCR!BI$12</f>
        <v>1351.4127517232766</v>
      </c>
      <c r="BJ20" s="8">
        <f>LLCR!BJ$12</f>
        <v>1331.5290788676834</v>
      </c>
      <c r="BK20" s="8">
        <f>LLCR!BK$12</f>
        <v>1353.0386231852938</v>
      </c>
      <c r="BL20" s="8">
        <f>LLCR!BL$12</f>
        <v>1370.7628085980355</v>
      </c>
      <c r="BM20" s="8">
        <f>LLCR!BM$12</f>
        <v>1371.6839429991255</v>
      </c>
      <c r="BN20" s="8">
        <f>LLCR!BN$12</f>
        <v>1351.5020150506984</v>
      </c>
      <c r="BO20" s="8">
        <f>LLCR!BO$12</f>
        <v>1373.334202533073</v>
      </c>
      <c r="BP20" s="8">
        <f>LLCR!BP$12</f>
        <v>1391.3242507270058</v>
      </c>
      <c r="BQ20" s="8">
        <f>LLCR!BQ$12</f>
        <v>1392.2592021441124</v>
      </c>
      <c r="BR20" s="8">
        <f>LLCR!BR$12</f>
        <v>1389.0432918076767</v>
      </c>
      <c r="BS20" s="8">
        <f>LLCR!BS$12</f>
        <v>1394.9042796080621</v>
      </c>
      <c r="BT20" s="8">
        <f>LLCR!BT$12</f>
        <v>1412.1941144879104</v>
      </c>
      <c r="BU20" s="8">
        <f>LLCR!BU$12</f>
        <v>1413.1430901762735</v>
      </c>
    </row>
    <row r="21" spans="1:73" x14ac:dyDescent="0.15">
      <c r="D21" s="2" t="s">
        <v>18</v>
      </c>
      <c r="F21" s="6" t="s">
        <v>8</v>
      </c>
      <c r="G21" s="6">
        <f>SUM(I21:BU21)</f>
        <v>75419.959542298995</v>
      </c>
      <c r="I21" s="6">
        <f t="shared" ref="I21:BT21" si="8">I19*I20</f>
        <v>0</v>
      </c>
      <c r="J21" s="6">
        <f t="shared" si="8"/>
        <v>0</v>
      </c>
      <c r="K21" s="6">
        <f t="shared" si="8"/>
        <v>0</v>
      </c>
      <c r="L21" s="6">
        <f t="shared" si="8"/>
        <v>0</v>
      </c>
      <c r="M21" s="6">
        <f t="shared" si="8"/>
        <v>0</v>
      </c>
      <c r="N21" s="6">
        <f t="shared" si="8"/>
        <v>745.09657758428682</v>
      </c>
      <c r="O21" s="6">
        <f t="shared" si="8"/>
        <v>1131.6644857708447</v>
      </c>
      <c r="P21" s="6">
        <f t="shared" si="8"/>
        <v>1146.4887715134039</v>
      </c>
      <c r="Q21" s="6">
        <f t="shared" si="8"/>
        <v>1147.2591967403509</v>
      </c>
      <c r="R21" s="6">
        <f t="shared" si="8"/>
        <v>1130.3792860546871</v>
      </c>
      <c r="S21" s="6">
        <f t="shared" si="8"/>
        <v>1148.6394530574073</v>
      </c>
      <c r="T21" s="6">
        <f t="shared" si="8"/>
        <v>1163.6861030861046</v>
      </c>
      <c r="U21" s="6">
        <f t="shared" si="8"/>
        <v>1164.4680846914557</v>
      </c>
      <c r="V21" s="6">
        <f t="shared" si="8"/>
        <v>1161.7783377361179</v>
      </c>
      <c r="W21" s="6">
        <f t="shared" si="8"/>
        <v>1166.6803942122424</v>
      </c>
      <c r="X21" s="6">
        <f t="shared" si="8"/>
        <v>1181.141394632396</v>
      </c>
      <c r="Y21" s="6">
        <f t="shared" si="8"/>
        <v>1181.9351059618275</v>
      </c>
      <c r="Z21" s="6">
        <f t="shared" si="8"/>
        <v>1164.5449999756895</v>
      </c>
      <c r="AA21" s="6">
        <f t="shared" si="8"/>
        <v>1183.357080526067</v>
      </c>
      <c r="AB21" s="6">
        <f t="shared" si="8"/>
        <v>1198.8585155518817</v>
      </c>
      <c r="AC21" s="6">
        <f t="shared" si="8"/>
        <v>1199.6641325512546</v>
      </c>
      <c r="AD21" s="6">
        <f t="shared" si="8"/>
        <v>1182.0131749753248</v>
      </c>
      <c r="AE21" s="6">
        <f t="shared" si="8"/>
        <v>1201.1074367339579</v>
      </c>
      <c r="AF21" s="6">
        <f t="shared" si="8"/>
        <v>1216.8413932851597</v>
      </c>
      <c r="AG21" s="6">
        <f t="shared" si="8"/>
        <v>1217.6590945395233</v>
      </c>
      <c r="AH21" s="6">
        <f t="shared" si="8"/>
        <v>1199.7433725999545</v>
      </c>
      <c r="AI21" s="6">
        <f t="shared" si="8"/>
        <v>1219.1240482849669</v>
      </c>
      <c r="AJ21" s="6">
        <f t="shared" si="8"/>
        <v>1235.0940141844369</v>
      </c>
      <c r="AK21" s="6">
        <f t="shared" si="8"/>
        <v>1235.9239809576159</v>
      </c>
      <c r="AL21" s="6">
        <f t="shared" si="8"/>
        <v>1233.0691815788157</v>
      </c>
      <c r="AM21" s="6">
        <f t="shared" si="8"/>
        <v>1238.2720456456796</v>
      </c>
      <c r="AN21" s="6">
        <f t="shared" si="8"/>
        <v>1253.6204243972031</v>
      </c>
      <c r="AO21" s="6">
        <f t="shared" si="8"/>
        <v>1254.4628406719798</v>
      </c>
      <c r="AP21" s="6">
        <f t="shared" si="8"/>
        <v>1236.0056160367876</v>
      </c>
      <c r="AQ21" s="6">
        <f t="shared" si="8"/>
        <v>1255.9720726443798</v>
      </c>
      <c r="AR21" s="6">
        <f t="shared" si="8"/>
        <v>1272.4247307631615</v>
      </c>
      <c r="AS21" s="6">
        <f t="shared" si="8"/>
        <v>1273.2797832820597</v>
      </c>
      <c r="AT21" s="6">
        <f t="shared" si="8"/>
        <v>1254.5457002773394</v>
      </c>
      <c r="AU21" s="6">
        <f t="shared" si="8"/>
        <v>1274.8116537340454</v>
      </c>
      <c r="AV21" s="6">
        <f t="shared" si="8"/>
        <v>1291.5111017246084</v>
      </c>
      <c r="AW21" s="6">
        <f t="shared" si="8"/>
        <v>1292.3789800312902</v>
      </c>
      <c r="AX21" s="6">
        <f t="shared" si="8"/>
        <v>1273.3638857814994</v>
      </c>
      <c r="AY21" s="6">
        <f t="shared" si="8"/>
        <v>1293.9338285400561</v>
      </c>
      <c r="AZ21" s="6">
        <f t="shared" si="8"/>
        <v>1310.8837682504775</v>
      </c>
      <c r="BA21" s="6">
        <f t="shared" si="8"/>
        <v>1311.7646647317595</v>
      </c>
      <c r="BB21" s="6">
        <f t="shared" si="8"/>
        <v>1308.7346847267543</v>
      </c>
      <c r="BC21" s="6">
        <f t="shared" si="8"/>
        <v>1314.2568150061802</v>
      </c>
      <c r="BD21" s="6">
        <f t="shared" si="8"/>
        <v>1330.5470247742346</v>
      </c>
      <c r="BE21" s="6">
        <f t="shared" si="8"/>
        <v>1331.4411347027358</v>
      </c>
      <c r="BF21" s="6">
        <f t="shared" si="8"/>
        <v>1311.8513092292451</v>
      </c>
      <c r="BG21" s="6">
        <f t="shared" si="8"/>
        <v>1333.042978507679</v>
      </c>
      <c r="BH21" s="6">
        <f t="shared" si="8"/>
        <v>1350.5052301458479</v>
      </c>
      <c r="BI21" s="6">
        <f t="shared" si="8"/>
        <v>1351.4127517232766</v>
      </c>
      <c r="BJ21" s="6">
        <f t="shared" si="8"/>
        <v>1331.5290788676834</v>
      </c>
      <c r="BK21" s="6">
        <f t="shared" si="8"/>
        <v>1353.0386231852938</v>
      </c>
      <c r="BL21" s="6">
        <f t="shared" si="8"/>
        <v>1370.7628085980355</v>
      </c>
      <c r="BM21" s="6">
        <f t="shared" si="8"/>
        <v>1371.6839429991255</v>
      </c>
      <c r="BN21" s="6">
        <f t="shared" si="8"/>
        <v>1351.5020150506984</v>
      </c>
      <c r="BO21" s="6">
        <f t="shared" si="8"/>
        <v>1373.334202533073</v>
      </c>
      <c r="BP21" s="6">
        <f t="shared" si="8"/>
        <v>1391.3242507270058</v>
      </c>
      <c r="BQ21" s="6">
        <f t="shared" si="8"/>
        <v>1392.2592021441124</v>
      </c>
      <c r="BR21" s="6">
        <f t="shared" si="8"/>
        <v>1389.0432918076767</v>
      </c>
      <c r="BS21" s="6">
        <f t="shared" si="8"/>
        <v>1394.9042796080621</v>
      </c>
      <c r="BT21" s="6">
        <f t="shared" si="8"/>
        <v>1412.1941144879104</v>
      </c>
      <c r="BU21" s="6">
        <f t="shared" ref="BU21" si="9">BU19*BU20</f>
        <v>1413.1430901762735</v>
      </c>
    </row>
    <row r="22" spans="1:73" x14ac:dyDescent="0.15"/>
    <row r="23" spans="1:73" x14ac:dyDescent="0.15">
      <c r="D23" s="2" t="s">
        <v>13</v>
      </c>
      <c r="E23" s="6">
        <v>0</v>
      </c>
      <c r="F23" s="6" t="s">
        <v>14</v>
      </c>
      <c r="G23" s="6">
        <f>SUM(I23:BU23)</f>
        <v>60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1</v>
      </c>
      <c r="O23" s="6">
        <v>1</v>
      </c>
      <c r="P23" s="6">
        <v>1</v>
      </c>
      <c r="Q23" s="6">
        <v>1</v>
      </c>
      <c r="R23" s="6">
        <v>1</v>
      </c>
      <c r="S23" s="6">
        <v>1</v>
      </c>
      <c r="T23" s="6">
        <v>1</v>
      </c>
      <c r="U23" s="6">
        <v>1</v>
      </c>
      <c r="V23" s="6">
        <v>1</v>
      </c>
      <c r="W23" s="6">
        <v>1</v>
      </c>
      <c r="X23" s="6">
        <v>1</v>
      </c>
      <c r="Y23" s="6">
        <v>1</v>
      </c>
      <c r="Z23" s="6">
        <v>1</v>
      </c>
      <c r="AA23" s="6">
        <v>1</v>
      </c>
      <c r="AB23" s="6">
        <v>1</v>
      </c>
      <c r="AC23" s="6">
        <v>1</v>
      </c>
      <c r="AD23" s="6">
        <v>1</v>
      </c>
      <c r="AE23" s="6">
        <v>1</v>
      </c>
      <c r="AF23" s="6">
        <v>1</v>
      </c>
      <c r="AG23" s="6">
        <v>1</v>
      </c>
      <c r="AH23" s="6">
        <v>1</v>
      </c>
      <c r="AI23" s="6">
        <v>1</v>
      </c>
      <c r="AJ23" s="6">
        <v>1</v>
      </c>
      <c r="AK23" s="6">
        <v>1</v>
      </c>
      <c r="AL23" s="6">
        <v>1</v>
      </c>
      <c r="AM23" s="6">
        <v>1</v>
      </c>
      <c r="AN23" s="6">
        <v>1</v>
      </c>
      <c r="AO23" s="6">
        <v>1</v>
      </c>
      <c r="AP23" s="6">
        <v>1</v>
      </c>
      <c r="AQ23" s="6">
        <v>1</v>
      </c>
      <c r="AR23" s="6">
        <v>1</v>
      </c>
      <c r="AS23" s="6">
        <v>1</v>
      </c>
      <c r="AT23" s="6">
        <v>1</v>
      </c>
      <c r="AU23" s="6">
        <v>1</v>
      </c>
      <c r="AV23" s="6">
        <v>1</v>
      </c>
      <c r="AW23" s="6">
        <v>1</v>
      </c>
      <c r="AX23" s="6">
        <v>1</v>
      </c>
      <c r="AY23" s="6">
        <v>1</v>
      </c>
      <c r="AZ23" s="6">
        <v>1</v>
      </c>
      <c r="BA23" s="6">
        <v>1</v>
      </c>
      <c r="BB23" s="6">
        <v>1</v>
      </c>
      <c r="BC23" s="6">
        <v>1</v>
      </c>
      <c r="BD23" s="6">
        <v>1</v>
      </c>
      <c r="BE23" s="6">
        <v>1</v>
      </c>
      <c r="BF23" s="6">
        <v>1</v>
      </c>
      <c r="BG23" s="6">
        <v>1</v>
      </c>
      <c r="BH23" s="6">
        <v>1</v>
      </c>
      <c r="BI23" s="6">
        <v>1</v>
      </c>
      <c r="BJ23" s="6">
        <v>1</v>
      </c>
      <c r="BK23" s="6">
        <v>1</v>
      </c>
      <c r="BL23" s="6">
        <v>1</v>
      </c>
      <c r="BM23" s="6">
        <v>1</v>
      </c>
      <c r="BN23" s="6">
        <v>1</v>
      </c>
      <c r="BO23" s="6">
        <v>1</v>
      </c>
      <c r="BP23" s="6">
        <v>1</v>
      </c>
      <c r="BQ23" s="6">
        <v>1</v>
      </c>
      <c r="BR23" s="6">
        <v>1</v>
      </c>
      <c r="BS23" s="6">
        <v>1</v>
      </c>
      <c r="BT23" s="6">
        <v>1</v>
      </c>
      <c r="BU23" s="6">
        <v>1</v>
      </c>
    </row>
    <row r="24" spans="1:73" x14ac:dyDescent="0.15">
      <c r="D24" s="2" t="str">
        <f>D$17</f>
        <v>All-in rate p.q. during the term loan tenor</v>
      </c>
      <c r="E24" s="3">
        <f>E$17</f>
        <v>0</v>
      </c>
      <c r="F24" s="6" t="str">
        <f>F$17</f>
        <v>%</v>
      </c>
      <c r="G24" s="6">
        <f>G$17</f>
        <v>0</v>
      </c>
      <c r="I24" s="15">
        <f>I$17</f>
        <v>0</v>
      </c>
      <c r="J24" s="15">
        <f>J$17</f>
        <v>0</v>
      </c>
      <c r="K24" s="15">
        <f>K$17</f>
        <v>0</v>
      </c>
      <c r="L24" s="15">
        <f>L$17</f>
        <v>0</v>
      </c>
      <c r="M24" s="15">
        <f>M$17</f>
        <v>0</v>
      </c>
      <c r="N24" s="15">
        <f>N$17</f>
        <v>2.4500000000000004E-2</v>
      </c>
      <c r="O24" s="15">
        <f>O$17</f>
        <v>2.4772222222222227E-2</v>
      </c>
      <c r="P24" s="15">
        <f>P$17</f>
        <v>2.5044444444444449E-2</v>
      </c>
      <c r="Q24" s="15">
        <f>Q$17</f>
        <v>2.4788888888888888E-2</v>
      </c>
      <c r="R24" s="15">
        <f>R$17</f>
        <v>2.4250000000000001E-2</v>
      </c>
      <c r="S24" s="15">
        <f>S$17</f>
        <v>2.4519444444444444E-2</v>
      </c>
      <c r="T24" s="15">
        <f>T$17</f>
        <v>2.4788888888888888E-2</v>
      </c>
      <c r="U24" s="15">
        <f>U$17</f>
        <v>2.4788888888888888E-2</v>
      </c>
      <c r="V24" s="15">
        <f>V$17</f>
        <v>2.4519444444444444E-2</v>
      </c>
      <c r="W24" s="15">
        <f>W$17</f>
        <v>2.4519444444444444E-2</v>
      </c>
      <c r="X24" s="15">
        <f>X$17</f>
        <v>2.4788888888888888E-2</v>
      </c>
      <c r="Y24" s="15">
        <f>Y$17</f>
        <v>2.427777777777778E-2</v>
      </c>
      <c r="Z24" s="15">
        <f>Z$17</f>
        <v>2.3750000000000004E-2</v>
      </c>
      <c r="AA24" s="15">
        <f>AA$17</f>
        <v>2.401388888888889E-2</v>
      </c>
      <c r="AB24" s="15">
        <f>AB$17</f>
        <v>2.427777777777778E-2</v>
      </c>
      <c r="AC24" s="15">
        <f>AC$17</f>
        <v>2.4022222222222223E-2</v>
      </c>
      <c r="AD24" s="15">
        <f>AD$17</f>
        <v>2.35E-2</v>
      </c>
      <c r="AE24" s="15">
        <f>AE$17</f>
        <v>2.3761111111111111E-2</v>
      </c>
      <c r="AF24" s="15">
        <f>AF$17</f>
        <v>2.4022222222222223E-2</v>
      </c>
      <c r="AG24" s="15">
        <f>AG$17</f>
        <v>2.4022222222222223E-2</v>
      </c>
      <c r="AH24" s="15">
        <f>AH$17</f>
        <v>2.35E-2</v>
      </c>
      <c r="AI24" s="15">
        <f>AI$17</f>
        <v>2.3761111111111111E-2</v>
      </c>
      <c r="AJ24" s="15">
        <f>AJ$17</f>
        <v>2.4022222222222223E-2</v>
      </c>
      <c r="AK24" s="15">
        <f>AK$17</f>
        <v>2.4022222222222223E-2</v>
      </c>
      <c r="AL24" s="15">
        <f>AL$17</f>
        <v>2.3761111111111111E-2</v>
      </c>
      <c r="AM24" s="15">
        <f>AM$17</f>
        <v>2.3761111111111111E-2</v>
      </c>
      <c r="AN24" s="15">
        <f>AN$17</f>
        <v>2.4022222222222223E-2</v>
      </c>
      <c r="AO24" s="15">
        <f>AO$17</f>
        <v>2.4022222222222223E-2</v>
      </c>
      <c r="AP24" s="15">
        <f>AP$17</f>
        <v>2.35E-2</v>
      </c>
      <c r="AQ24" s="15">
        <f>AQ$17</f>
        <v>2.3761111111111111E-2</v>
      </c>
      <c r="AR24" s="15">
        <f>AR$17</f>
        <v>2.4022222222222223E-2</v>
      </c>
      <c r="AS24" s="15">
        <f>AS$17</f>
        <v>2.4022222222222223E-2</v>
      </c>
      <c r="AT24" s="15">
        <f>AT$17</f>
        <v>2.35E-2</v>
      </c>
      <c r="AU24" s="15">
        <f>AU$17</f>
        <v>2.3761111111111111E-2</v>
      </c>
      <c r="AV24" s="15">
        <f>AV$17</f>
        <v>2.4022222222222223E-2</v>
      </c>
      <c r="AW24" s="15">
        <f>AW$17</f>
        <v>2.4022222222222223E-2</v>
      </c>
      <c r="AX24" s="15">
        <f>AX$17</f>
        <v>2.35E-2</v>
      </c>
      <c r="AY24" s="15">
        <f>AY$17</f>
        <v>2.3761111111111111E-2</v>
      </c>
      <c r="AZ24" s="15">
        <f>AZ$17</f>
        <v>2.4022222222222223E-2</v>
      </c>
      <c r="BA24" s="15">
        <f>BA$17</f>
        <v>2.4022222222222223E-2</v>
      </c>
      <c r="BB24" s="15">
        <f>BB$17</f>
        <v>2.3761111111111111E-2</v>
      </c>
      <c r="BC24" s="15">
        <f>BC$17</f>
        <v>2.3761111111111111E-2</v>
      </c>
      <c r="BD24" s="15">
        <f>BD$17</f>
        <v>2.4022222222222223E-2</v>
      </c>
      <c r="BE24" s="15">
        <f>BE$17</f>
        <v>2.4022222222222223E-2</v>
      </c>
      <c r="BF24" s="15">
        <f>BF$17</f>
        <v>2.35E-2</v>
      </c>
      <c r="BG24" s="15">
        <f>BG$17</f>
        <v>2.3761111111111111E-2</v>
      </c>
      <c r="BH24" s="15">
        <f>BH$17</f>
        <v>2.4022222222222223E-2</v>
      </c>
      <c r="BI24" s="15">
        <f>BI$17</f>
        <v>2.4022222222222223E-2</v>
      </c>
      <c r="BJ24" s="15">
        <f>BJ$17</f>
        <v>2.35E-2</v>
      </c>
      <c r="BK24" s="15">
        <f>BK$17</f>
        <v>2.3761111111111111E-2</v>
      </c>
      <c r="BL24" s="15">
        <f>BL$17</f>
        <v>2.4022222222222223E-2</v>
      </c>
      <c r="BM24" s="15">
        <f>BM$17</f>
        <v>2.4022222222222223E-2</v>
      </c>
      <c r="BN24" s="15">
        <f>BN$17</f>
        <v>2.35E-2</v>
      </c>
      <c r="BO24" s="15">
        <f>BO$17</f>
        <v>2.3761111111111111E-2</v>
      </c>
      <c r="BP24" s="15">
        <f t="shared" ref="BP24:BU24" si="10">BP$17</f>
        <v>2.4022222222222223E-2</v>
      </c>
      <c r="BQ24" s="15">
        <f t="shared" si="10"/>
        <v>2.4022222222222223E-2</v>
      </c>
      <c r="BR24" s="15">
        <f t="shared" si="10"/>
        <v>2.3761111111111111E-2</v>
      </c>
      <c r="BS24" s="15">
        <f t="shared" si="10"/>
        <v>2.3761111111111111E-2</v>
      </c>
      <c r="BT24" s="15">
        <f t="shared" si="10"/>
        <v>2.4022222222222223E-2</v>
      </c>
      <c r="BU24" s="15">
        <f t="shared" si="10"/>
        <v>2.4022222222222223E-2</v>
      </c>
    </row>
    <row r="25" spans="1:73" x14ac:dyDescent="0.15">
      <c r="D25" s="2" t="str">
        <f>D$21</f>
        <v>CFADS during the term loan tenor</v>
      </c>
      <c r="E25" s="3">
        <f>E$21</f>
        <v>0</v>
      </c>
      <c r="F25" s="6" t="str">
        <f>F$21</f>
        <v>$ 000s</v>
      </c>
      <c r="G25" s="6">
        <f>G$21</f>
        <v>75419.959542298995</v>
      </c>
      <c r="I25" s="6">
        <f>I$21</f>
        <v>0</v>
      </c>
      <c r="J25" s="6">
        <f>J$21</f>
        <v>0</v>
      </c>
      <c r="K25" s="6">
        <f>K$21</f>
        <v>0</v>
      </c>
      <c r="L25" s="6">
        <f>L$21</f>
        <v>0</v>
      </c>
      <c r="M25" s="6">
        <f>M$21</f>
        <v>0</v>
      </c>
      <c r="N25" s="6">
        <f>N$21</f>
        <v>745.09657758428682</v>
      </c>
      <c r="O25" s="6">
        <f>O$21</f>
        <v>1131.6644857708447</v>
      </c>
      <c r="P25" s="6">
        <f>P$21</f>
        <v>1146.4887715134039</v>
      </c>
      <c r="Q25" s="6">
        <f>Q$21</f>
        <v>1147.2591967403509</v>
      </c>
      <c r="R25" s="6">
        <f>R$21</f>
        <v>1130.3792860546871</v>
      </c>
      <c r="S25" s="6">
        <f>S$21</f>
        <v>1148.6394530574073</v>
      </c>
      <c r="T25" s="6">
        <f>T$21</f>
        <v>1163.6861030861046</v>
      </c>
      <c r="U25" s="6">
        <f>U$21</f>
        <v>1164.4680846914557</v>
      </c>
      <c r="V25" s="6">
        <f>V$21</f>
        <v>1161.7783377361179</v>
      </c>
      <c r="W25" s="6">
        <f>W$21</f>
        <v>1166.6803942122424</v>
      </c>
      <c r="X25" s="6">
        <f>X$21</f>
        <v>1181.141394632396</v>
      </c>
      <c r="Y25" s="6">
        <f>Y$21</f>
        <v>1181.9351059618275</v>
      </c>
      <c r="Z25" s="6">
        <f>Z$21</f>
        <v>1164.5449999756895</v>
      </c>
      <c r="AA25" s="6">
        <f>AA$21</f>
        <v>1183.357080526067</v>
      </c>
      <c r="AB25" s="6">
        <f>AB$21</f>
        <v>1198.8585155518817</v>
      </c>
      <c r="AC25" s="6">
        <f>AC$21</f>
        <v>1199.6641325512546</v>
      </c>
      <c r="AD25" s="6">
        <f>AD$21</f>
        <v>1182.0131749753248</v>
      </c>
      <c r="AE25" s="6">
        <f>AE$21</f>
        <v>1201.1074367339579</v>
      </c>
      <c r="AF25" s="6">
        <f>AF$21</f>
        <v>1216.8413932851597</v>
      </c>
      <c r="AG25" s="6">
        <f>AG$21</f>
        <v>1217.6590945395233</v>
      </c>
      <c r="AH25" s="6">
        <f>AH$21</f>
        <v>1199.7433725999545</v>
      </c>
      <c r="AI25" s="6">
        <f>AI$21</f>
        <v>1219.1240482849669</v>
      </c>
      <c r="AJ25" s="6">
        <f>AJ$21</f>
        <v>1235.0940141844369</v>
      </c>
      <c r="AK25" s="6">
        <f>AK$21</f>
        <v>1235.9239809576159</v>
      </c>
      <c r="AL25" s="6">
        <f>AL$21</f>
        <v>1233.0691815788157</v>
      </c>
      <c r="AM25" s="6">
        <f>AM$21</f>
        <v>1238.2720456456796</v>
      </c>
      <c r="AN25" s="6">
        <f>AN$21</f>
        <v>1253.6204243972031</v>
      </c>
      <c r="AO25" s="6">
        <f>AO$21</f>
        <v>1254.4628406719798</v>
      </c>
      <c r="AP25" s="6">
        <f>AP$21</f>
        <v>1236.0056160367876</v>
      </c>
      <c r="AQ25" s="6">
        <f>AQ$21</f>
        <v>1255.9720726443798</v>
      </c>
      <c r="AR25" s="6">
        <f>AR$21</f>
        <v>1272.4247307631615</v>
      </c>
      <c r="AS25" s="6">
        <f>AS$21</f>
        <v>1273.2797832820597</v>
      </c>
      <c r="AT25" s="6">
        <f>AT$21</f>
        <v>1254.5457002773394</v>
      </c>
      <c r="AU25" s="6">
        <f>AU$21</f>
        <v>1274.8116537340454</v>
      </c>
      <c r="AV25" s="6">
        <f>AV$21</f>
        <v>1291.5111017246084</v>
      </c>
      <c r="AW25" s="6">
        <f>AW$21</f>
        <v>1292.3789800312902</v>
      </c>
      <c r="AX25" s="6">
        <f>AX$21</f>
        <v>1273.3638857814994</v>
      </c>
      <c r="AY25" s="6">
        <f>AY$21</f>
        <v>1293.9338285400561</v>
      </c>
      <c r="AZ25" s="6">
        <f>AZ$21</f>
        <v>1310.8837682504775</v>
      </c>
      <c r="BA25" s="6">
        <f>BA$21</f>
        <v>1311.7646647317595</v>
      </c>
      <c r="BB25" s="6">
        <f>BB$21</f>
        <v>1308.7346847267543</v>
      </c>
      <c r="BC25" s="6">
        <f>BC$21</f>
        <v>1314.2568150061802</v>
      </c>
      <c r="BD25" s="6">
        <f>BD$21</f>
        <v>1330.5470247742346</v>
      </c>
      <c r="BE25" s="6">
        <f>BE$21</f>
        <v>1331.4411347027358</v>
      </c>
      <c r="BF25" s="6">
        <f>BF$21</f>
        <v>1311.8513092292451</v>
      </c>
      <c r="BG25" s="6">
        <f>BG$21</f>
        <v>1333.042978507679</v>
      </c>
      <c r="BH25" s="6">
        <f>BH$21</f>
        <v>1350.5052301458479</v>
      </c>
      <c r="BI25" s="6">
        <f>BI$21</f>
        <v>1351.4127517232766</v>
      </c>
      <c r="BJ25" s="6">
        <f>BJ$21</f>
        <v>1331.5290788676834</v>
      </c>
      <c r="BK25" s="6">
        <f>BK$21</f>
        <v>1353.0386231852938</v>
      </c>
      <c r="BL25" s="6">
        <f>BL$21</f>
        <v>1370.7628085980355</v>
      </c>
      <c r="BM25" s="6">
        <f>BM$21</f>
        <v>1371.6839429991255</v>
      </c>
      <c r="BN25" s="6">
        <f>BN$21</f>
        <v>1351.5020150506984</v>
      </c>
      <c r="BO25" s="6">
        <f>BO$21</f>
        <v>1373.334202533073</v>
      </c>
      <c r="BP25" s="6">
        <f t="shared" ref="BP25:BU25" si="11">BP$21</f>
        <v>1391.3242507270058</v>
      </c>
      <c r="BQ25" s="6">
        <f t="shared" si="11"/>
        <v>1392.2592021441124</v>
      </c>
      <c r="BR25" s="6">
        <f t="shared" si="11"/>
        <v>1389.0432918076767</v>
      </c>
      <c r="BS25" s="6">
        <f t="shared" si="11"/>
        <v>1394.9042796080621</v>
      </c>
      <c r="BT25" s="6">
        <f t="shared" si="11"/>
        <v>1412.1941144879104</v>
      </c>
      <c r="BU25" s="6">
        <f t="shared" si="11"/>
        <v>1413.1430901762735</v>
      </c>
    </row>
    <row r="26" spans="1:73" x14ac:dyDescent="0.15">
      <c r="D26" s="2" t="s">
        <v>19</v>
      </c>
      <c r="F26" s="6" t="s">
        <v>8</v>
      </c>
      <c r="I26" s="6">
        <f t="shared" ref="I26:AN26" si="12">IF(I23=1,SUM(J25:J26)/(1+J24),0)</f>
        <v>0</v>
      </c>
      <c r="J26" s="6">
        <f t="shared" si="12"/>
        <v>0</v>
      </c>
      <c r="K26" s="6">
        <f t="shared" si="12"/>
        <v>0</v>
      </c>
      <c r="L26" s="6">
        <f t="shared" si="12"/>
        <v>0</v>
      </c>
      <c r="M26" s="6">
        <f t="shared" si="12"/>
        <v>0</v>
      </c>
      <c r="N26" s="6">
        <f t="shared" si="12"/>
        <v>38583.468815608081</v>
      </c>
      <c r="O26" s="6">
        <f t="shared" si="12"/>
        <v>38407.602593441661</v>
      </c>
      <c r="P26" s="6">
        <f t="shared" si="12"/>
        <v>38223.010891324011</v>
      </c>
      <c r="Q26" s="6">
        <f t="shared" si="12"/>
        <v>38023.257664567485</v>
      </c>
      <c r="R26" s="6">
        <f t="shared" si="12"/>
        <v>37814.942376878564</v>
      </c>
      <c r="S26" s="6">
        <f t="shared" si="12"/>
        <v>37593.504302600901</v>
      </c>
      <c r="T26" s="6">
        <f t="shared" si="12"/>
        <v>37361.719400615941</v>
      </c>
      <c r="U26" s="6">
        <f t="shared" si="12"/>
        <v>37123.406826844199</v>
      </c>
      <c r="V26" s="6">
        <f t="shared" si="12"/>
        <v>36871.873800387402</v>
      </c>
      <c r="W26" s="6">
        <f t="shared" si="12"/>
        <v>36609.271267386328</v>
      </c>
      <c r="X26" s="6">
        <f t="shared" si="12"/>
        <v>36335.633030504367</v>
      </c>
      <c r="Y26" s="6">
        <f t="shared" si="12"/>
        <v>36035.846348672007</v>
      </c>
      <c r="Z26" s="6">
        <f t="shared" si="12"/>
        <v>35727.152699477272</v>
      </c>
      <c r="AA26" s="6">
        <f t="shared" si="12"/>
        <v>35401.743494192815</v>
      </c>
      <c r="AB26" s="6">
        <f t="shared" si="12"/>
        <v>35062.360640138839</v>
      </c>
      <c r="AC26" s="6">
        <f t="shared" si="12"/>
        <v>34704.972326520699</v>
      </c>
      <c r="AD26" s="6">
        <f t="shared" si="12"/>
        <v>34338.526001218612</v>
      </c>
      <c r="AE26" s="6">
        <f t="shared" si="12"/>
        <v>33953.340096191387</v>
      </c>
      <c r="AF26" s="6">
        <f t="shared" si="12"/>
        <v>33552.133383883622</v>
      </c>
      <c r="AG26" s="6">
        <f t="shared" si="12"/>
        <v>33140.471093521388</v>
      </c>
      <c r="AH26" s="6">
        <f t="shared" si="12"/>
        <v>32719.528791619188</v>
      </c>
      <c r="AI26" s="6">
        <f t="shared" si="12"/>
        <v>32277.857102455087</v>
      </c>
      <c r="AJ26" s="6">
        <f t="shared" si="12"/>
        <v>31818.148944442954</v>
      </c>
      <c r="AK26" s="6">
        <f t="shared" si="12"/>
        <v>31346.567608128509</v>
      </c>
      <c r="AL26" s="6">
        <f t="shared" si="12"/>
        <v>30858.327702438393</v>
      </c>
      <c r="AM26" s="6">
        <f t="shared" si="12"/>
        <v>30353.28381003343</v>
      </c>
      <c r="AN26" s="6">
        <f t="shared" si="12"/>
        <v>29828.816714495028</v>
      </c>
      <c r="AO26" s="6">
        <f t="shared" ref="AO26:BU26" si="13">IF(AO23=1,SUM(AP25:AP26)/(1+AP24),0)</f>
        <v>29290.908337564582</v>
      </c>
      <c r="AP26" s="6">
        <f t="shared" si="13"/>
        <v>28743.239067460567</v>
      </c>
      <c r="AQ26" s="6">
        <f t="shared" si="13"/>
        <v>28170.238291991347</v>
      </c>
      <c r="AR26" s="6">
        <f t="shared" si="13"/>
        <v>27574.525285531352</v>
      </c>
      <c r="AS26" s="6">
        <f t="shared" si="13"/>
        <v>26963.646876330607</v>
      </c>
      <c r="AT26" s="6">
        <f t="shared" si="13"/>
        <v>26342.746877647038</v>
      </c>
      <c r="AU26" s="6">
        <f t="shared" si="13"/>
        <v>25693.868159444639</v>
      </c>
      <c r="AV26" s="6">
        <f t="shared" si="13"/>
        <v>25019.580868394689</v>
      </c>
      <c r="AW26" s="6">
        <f t="shared" si="13"/>
        <v>24328.227819890832</v>
      </c>
      <c r="AX26" s="6">
        <f t="shared" si="13"/>
        <v>23626.577287876771</v>
      </c>
      <c r="AY26" s="6">
        <f t="shared" si="13"/>
        <v>22894.037187449208</v>
      </c>
      <c r="AZ26" s="6">
        <f t="shared" si="13"/>
        <v>22133.119068079453</v>
      </c>
      <c r="BA26" s="6">
        <f t="shared" si="13"/>
        <v>21353.041108072</v>
      </c>
      <c r="BB26" s="6">
        <f t="shared" si="13"/>
        <v>20551.678405674269</v>
      </c>
      <c r="BC26" s="6">
        <f t="shared" si="13"/>
        <v>19725.752304785135</v>
      </c>
      <c r="BD26" s="6">
        <f t="shared" si="13"/>
        <v>18869.061685376961</v>
      </c>
      <c r="BE26" s="6">
        <f t="shared" si="13"/>
        <v>17990.897343605171</v>
      </c>
      <c r="BF26" s="6">
        <f t="shared" si="13"/>
        <v>17101.832121950651</v>
      </c>
      <c r="BG26" s="6">
        <f t="shared" si="13"/>
        <v>16175.147676696211</v>
      </c>
      <c r="BH26" s="6">
        <f t="shared" si="13"/>
        <v>15213.20543851722</v>
      </c>
      <c r="BI26" s="6">
        <f t="shared" si="13"/>
        <v>14227.247688550322</v>
      </c>
      <c r="BJ26" s="6">
        <f t="shared" si="13"/>
        <v>13230.058930363573</v>
      </c>
      <c r="BK26" s="6">
        <f t="shared" si="13"/>
        <v>12191.381207429196</v>
      </c>
      <c r="BL26" s="6">
        <f t="shared" si="13"/>
        <v>11113.482467391848</v>
      </c>
      <c r="BM26" s="6">
        <f t="shared" si="13"/>
        <v>10008.769069887179</v>
      </c>
      <c r="BN26" s="6">
        <f t="shared" si="13"/>
        <v>8892.4731279788302</v>
      </c>
      <c r="BO26" s="6">
        <f t="shared" si="13"/>
        <v>7730.4339674922312</v>
      </c>
      <c r="BP26" s="6">
        <f t="shared" si="13"/>
        <v>6524.8119194065384</v>
      </c>
      <c r="BQ26" s="6">
        <f t="shared" si="13"/>
        <v>5289.2931991486139</v>
      </c>
      <c r="BR26" s="6">
        <f t="shared" si="13"/>
        <v>4025.9293907451515</v>
      </c>
      <c r="BS26" s="6">
        <f t="shared" si="13"/>
        <v>2726.6856667160723</v>
      </c>
      <c r="BT26" s="6">
        <f t="shared" si="13"/>
        <v>1379.9926012441638</v>
      </c>
      <c r="BU26" s="6">
        <f t="shared" si="13"/>
        <v>0</v>
      </c>
    </row>
    <row r="27" spans="1:73" x14ac:dyDescent="0.15"/>
    <row r="28" spans="1:73" x14ac:dyDescent="0.15">
      <c r="D28" s="2" t="s">
        <v>13</v>
      </c>
      <c r="E28" s="6">
        <v>0</v>
      </c>
      <c r="F28" s="6" t="s">
        <v>14</v>
      </c>
      <c r="G28" s="6">
        <f>SUM(I28:BU28)</f>
        <v>60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1</v>
      </c>
      <c r="O28" s="6">
        <v>1</v>
      </c>
      <c r="P28" s="6">
        <v>1</v>
      </c>
      <c r="Q28" s="6">
        <v>1</v>
      </c>
      <c r="R28" s="6">
        <v>1</v>
      </c>
      <c r="S28" s="6">
        <v>1</v>
      </c>
      <c r="T28" s="6">
        <v>1</v>
      </c>
      <c r="U28" s="6">
        <v>1</v>
      </c>
      <c r="V28" s="6">
        <v>1</v>
      </c>
      <c r="W28" s="6">
        <v>1</v>
      </c>
      <c r="X28" s="6">
        <v>1</v>
      </c>
      <c r="Y28" s="6">
        <v>1</v>
      </c>
      <c r="Z28" s="6">
        <v>1</v>
      </c>
      <c r="AA28" s="6">
        <v>1</v>
      </c>
      <c r="AB28" s="6">
        <v>1</v>
      </c>
      <c r="AC28" s="6">
        <v>1</v>
      </c>
      <c r="AD28" s="6">
        <v>1</v>
      </c>
      <c r="AE28" s="6">
        <v>1</v>
      </c>
      <c r="AF28" s="6">
        <v>1</v>
      </c>
      <c r="AG28" s="6">
        <v>1</v>
      </c>
      <c r="AH28" s="6">
        <v>1</v>
      </c>
      <c r="AI28" s="6">
        <v>1</v>
      </c>
      <c r="AJ28" s="6">
        <v>1</v>
      </c>
      <c r="AK28" s="6">
        <v>1</v>
      </c>
      <c r="AL28" s="6">
        <v>1</v>
      </c>
      <c r="AM28" s="6">
        <v>1</v>
      </c>
      <c r="AN28" s="6">
        <v>1</v>
      </c>
      <c r="AO28" s="6">
        <v>1</v>
      </c>
      <c r="AP28" s="6">
        <v>1</v>
      </c>
      <c r="AQ28" s="6">
        <v>1</v>
      </c>
      <c r="AR28" s="6">
        <v>1</v>
      </c>
      <c r="AS28" s="6">
        <v>1</v>
      </c>
      <c r="AT28" s="6">
        <v>1</v>
      </c>
      <c r="AU28" s="6">
        <v>1</v>
      </c>
      <c r="AV28" s="6">
        <v>1</v>
      </c>
      <c r="AW28" s="6">
        <v>1</v>
      </c>
      <c r="AX28" s="6">
        <v>1</v>
      </c>
      <c r="AY28" s="6">
        <v>1</v>
      </c>
      <c r="AZ28" s="6">
        <v>1</v>
      </c>
      <c r="BA28" s="6">
        <v>1</v>
      </c>
      <c r="BB28" s="6">
        <v>1</v>
      </c>
      <c r="BC28" s="6">
        <v>1</v>
      </c>
      <c r="BD28" s="6">
        <v>1</v>
      </c>
      <c r="BE28" s="6">
        <v>1</v>
      </c>
      <c r="BF28" s="6">
        <v>1</v>
      </c>
      <c r="BG28" s="6">
        <v>1</v>
      </c>
      <c r="BH28" s="6">
        <v>1</v>
      </c>
      <c r="BI28" s="6">
        <v>1</v>
      </c>
      <c r="BJ28" s="6">
        <v>1</v>
      </c>
      <c r="BK28" s="6">
        <v>1</v>
      </c>
      <c r="BL28" s="6">
        <v>1</v>
      </c>
      <c r="BM28" s="6">
        <v>1</v>
      </c>
      <c r="BN28" s="6">
        <v>1</v>
      </c>
      <c r="BO28" s="6">
        <v>1</v>
      </c>
      <c r="BP28" s="6">
        <v>1</v>
      </c>
      <c r="BQ28" s="6">
        <v>1</v>
      </c>
      <c r="BR28" s="6">
        <v>1</v>
      </c>
      <c r="BS28" s="6">
        <v>1</v>
      </c>
      <c r="BT28" s="6">
        <v>1</v>
      </c>
      <c r="BU28" s="6">
        <v>1</v>
      </c>
    </row>
    <row r="29" spans="1:73" x14ac:dyDescent="0.15">
      <c r="D29" s="2" t="str">
        <f>D$26</f>
        <v>PV of CFADS during the term loan tenor</v>
      </c>
      <c r="E29" s="3">
        <f>E$26</f>
        <v>0</v>
      </c>
      <c r="F29" s="6" t="str">
        <f>F$26</f>
        <v>$ 000s</v>
      </c>
      <c r="G29" s="6">
        <f>G$26</f>
        <v>0</v>
      </c>
      <c r="I29" s="6">
        <f>I$26</f>
        <v>0</v>
      </c>
      <c r="J29" s="6">
        <f>J$26</f>
        <v>0</v>
      </c>
      <c r="K29" s="6">
        <f>K$26</f>
        <v>0</v>
      </c>
      <c r="L29" s="6">
        <f>L$26</f>
        <v>0</v>
      </c>
      <c r="M29" s="6">
        <f>M$26</f>
        <v>0</v>
      </c>
      <c r="N29" s="6">
        <f>N$26</f>
        <v>38583.468815608081</v>
      </c>
      <c r="O29" s="6">
        <f>O$26</f>
        <v>38407.602593441661</v>
      </c>
      <c r="P29" s="6">
        <f>P$26</f>
        <v>38223.010891324011</v>
      </c>
      <c r="Q29" s="6">
        <f>Q$26</f>
        <v>38023.257664567485</v>
      </c>
      <c r="R29" s="6">
        <f>R$26</f>
        <v>37814.942376878564</v>
      </c>
      <c r="S29" s="6">
        <f>S$26</f>
        <v>37593.504302600901</v>
      </c>
      <c r="T29" s="6">
        <f>T$26</f>
        <v>37361.719400615941</v>
      </c>
      <c r="U29" s="6">
        <f>U$26</f>
        <v>37123.406826844199</v>
      </c>
      <c r="V29" s="6">
        <f>V$26</f>
        <v>36871.873800387402</v>
      </c>
      <c r="W29" s="6">
        <f>W$26</f>
        <v>36609.271267386328</v>
      </c>
      <c r="X29" s="6">
        <f>X$26</f>
        <v>36335.633030504367</v>
      </c>
      <c r="Y29" s="6">
        <f>Y$26</f>
        <v>36035.846348672007</v>
      </c>
      <c r="Z29" s="6">
        <f>Z$26</f>
        <v>35727.152699477272</v>
      </c>
      <c r="AA29" s="6">
        <f>AA$26</f>
        <v>35401.743494192815</v>
      </c>
      <c r="AB29" s="6">
        <f>AB$26</f>
        <v>35062.360640138839</v>
      </c>
      <c r="AC29" s="6">
        <f>AC$26</f>
        <v>34704.972326520699</v>
      </c>
      <c r="AD29" s="6">
        <f>AD$26</f>
        <v>34338.526001218612</v>
      </c>
      <c r="AE29" s="6">
        <f>AE$26</f>
        <v>33953.340096191387</v>
      </c>
      <c r="AF29" s="6">
        <f>AF$26</f>
        <v>33552.133383883622</v>
      </c>
      <c r="AG29" s="6">
        <f>AG$26</f>
        <v>33140.471093521388</v>
      </c>
      <c r="AH29" s="6">
        <f>AH$26</f>
        <v>32719.528791619188</v>
      </c>
      <c r="AI29" s="6">
        <f>AI$26</f>
        <v>32277.857102455087</v>
      </c>
      <c r="AJ29" s="6">
        <f>AJ$26</f>
        <v>31818.148944442954</v>
      </c>
      <c r="AK29" s="6">
        <f>AK$26</f>
        <v>31346.567608128509</v>
      </c>
      <c r="AL29" s="6">
        <f>AL$26</f>
        <v>30858.327702438393</v>
      </c>
      <c r="AM29" s="6">
        <f>AM$26</f>
        <v>30353.28381003343</v>
      </c>
      <c r="AN29" s="6">
        <f>AN$26</f>
        <v>29828.816714495028</v>
      </c>
      <c r="AO29" s="6">
        <f>AO$26</f>
        <v>29290.908337564582</v>
      </c>
      <c r="AP29" s="6">
        <f>AP$26</f>
        <v>28743.239067460567</v>
      </c>
      <c r="AQ29" s="6">
        <f>AQ$26</f>
        <v>28170.238291991347</v>
      </c>
      <c r="AR29" s="6">
        <f>AR$26</f>
        <v>27574.525285531352</v>
      </c>
      <c r="AS29" s="6">
        <f>AS$26</f>
        <v>26963.646876330607</v>
      </c>
      <c r="AT29" s="6">
        <f>AT$26</f>
        <v>26342.746877647038</v>
      </c>
      <c r="AU29" s="6">
        <f>AU$26</f>
        <v>25693.868159444639</v>
      </c>
      <c r="AV29" s="6">
        <f>AV$26</f>
        <v>25019.580868394689</v>
      </c>
      <c r="AW29" s="6">
        <f>AW$26</f>
        <v>24328.227819890832</v>
      </c>
      <c r="AX29" s="6">
        <f>AX$26</f>
        <v>23626.577287876771</v>
      </c>
      <c r="AY29" s="6">
        <f>AY$26</f>
        <v>22894.037187449208</v>
      </c>
      <c r="AZ29" s="6">
        <f>AZ$26</f>
        <v>22133.119068079453</v>
      </c>
      <c r="BA29" s="6">
        <f>BA$26</f>
        <v>21353.041108072</v>
      </c>
      <c r="BB29" s="6">
        <f>BB$26</f>
        <v>20551.678405674269</v>
      </c>
      <c r="BC29" s="6">
        <f>BC$26</f>
        <v>19725.752304785135</v>
      </c>
      <c r="BD29" s="6">
        <f>BD$26</f>
        <v>18869.061685376961</v>
      </c>
      <c r="BE29" s="6">
        <f>BE$26</f>
        <v>17990.897343605171</v>
      </c>
      <c r="BF29" s="6">
        <f>BF$26</f>
        <v>17101.832121950651</v>
      </c>
      <c r="BG29" s="6">
        <f>BG$26</f>
        <v>16175.147676696211</v>
      </c>
      <c r="BH29" s="6">
        <f>BH$26</f>
        <v>15213.20543851722</v>
      </c>
      <c r="BI29" s="6">
        <f>BI$26</f>
        <v>14227.247688550322</v>
      </c>
      <c r="BJ29" s="6">
        <f>BJ$26</f>
        <v>13230.058930363573</v>
      </c>
      <c r="BK29" s="6">
        <f>BK$26</f>
        <v>12191.381207429196</v>
      </c>
      <c r="BL29" s="6">
        <f>BL$26</f>
        <v>11113.482467391848</v>
      </c>
      <c r="BM29" s="6">
        <f>BM$26</f>
        <v>10008.769069887179</v>
      </c>
      <c r="BN29" s="6">
        <f>BN$26</f>
        <v>8892.4731279788302</v>
      </c>
      <c r="BO29" s="6">
        <f>BO$26</f>
        <v>7730.4339674922312</v>
      </c>
      <c r="BP29" s="6">
        <f t="shared" ref="BP29:BU29" si="14">BP$26</f>
        <v>6524.8119194065384</v>
      </c>
      <c r="BQ29" s="6">
        <f t="shared" si="14"/>
        <v>5289.2931991486139</v>
      </c>
      <c r="BR29" s="6">
        <f t="shared" si="14"/>
        <v>4025.9293907451515</v>
      </c>
      <c r="BS29" s="6">
        <f t="shared" si="14"/>
        <v>2726.6856667160723</v>
      </c>
      <c r="BT29" s="6">
        <f t="shared" si="14"/>
        <v>1379.9926012441638</v>
      </c>
      <c r="BU29" s="6">
        <f t="shared" si="14"/>
        <v>0</v>
      </c>
    </row>
    <row r="30" spans="1:73" x14ac:dyDescent="0.15">
      <c r="D30" s="2" t="s">
        <v>20</v>
      </c>
      <c r="E30" s="3" t="s">
        <v>21</v>
      </c>
      <c r="F30" s="6" t="s">
        <v>8</v>
      </c>
      <c r="I30" s="6">
        <v>0</v>
      </c>
      <c r="J30" s="6">
        <v>0</v>
      </c>
      <c r="K30" s="6">
        <v>0</v>
      </c>
      <c r="L30" s="6">
        <v>0</v>
      </c>
      <c r="M30" s="6">
        <v>29679.599999999999</v>
      </c>
      <c r="N30" s="6">
        <v>29679.599999999999</v>
      </c>
      <c r="O30" s="6">
        <v>29544.3</v>
      </c>
      <c r="P30" s="6">
        <v>29402.3</v>
      </c>
      <c r="Q30" s="6">
        <v>29248.7</v>
      </c>
      <c r="R30" s="6">
        <v>29088.400000000001</v>
      </c>
      <c r="S30" s="6">
        <v>28918.1</v>
      </c>
      <c r="T30" s="6">
        <v>28739.8</v>
      </c>
      <c r="U30" s="6">
        <v>28556.5</v>
      </c>
      <c r="V30" s="6">
        <v>28363</v>
      </c>
      <c r="W30" s="6">
        <v>28161</v>
      </c>
      <c r="X30" s="6">
        <v>27950.5</v>
      </c>
      <c r="Y30" s="6">
        <v>27719.9</v>
      </c>
      <c r="Z30" s="6">
        <v>27482.400000000001</v>
      </c>
      <c r="AA30" s="6">
        <v>27232.1</v>
      </c>
      <c r="AB30" s="6">
        <v>26971</v>
      </c>
      <c r="AC30" s="6">
        <v>26696.1</v>
      </c>
      <c r="AD30" s="6">
        <v>26414.3</v>
      </c>
      <c r="AE30" s="6">
        <v>26118</v>
      </c>
      <c r="AF30" s="6">
        <v>25809.3</v>
      </c>
      <c r="AG30" s="6">
        <v>25492.7</v>
      </c>
      <c r="AH30" s="6">
        <v>25168.9</v>
      </c>
      <c r="AI30" s="6">
        <v>24829.1</v>
      </c>
      <c r="AJ30" s="6">
        <v>24475.5</v>
      </c>
      <c r="AK30" s="6">
        <v>24112.7</v>
      </c>
      <c r="AL30" s="6">
        <v>23737.200000000001</v>
      </c>
      <c r="AM30" s="6">
        <v>23348.7</v>
      </c>
      <c r="AN30" s="6">
        <v>22945.200000000001</v>
      </c>
      <c r="AO30" s="6">
        <v>22531.5</v>
      </c>
      <c r="AP30" s="6">
        <v>22110.2</v>
      </c>
      <c r="AQ30" s="6">
        <v>21669.4</v>
      </c>
      <c r="AR30" s="6">
        <v>21211.200000000001</v>
      </c>
      <c r="AS30" s="6">
        <v>20741.3</v>
      </c>
      <c r="AT30" s="6">
        <v>20263.7</v>
      </c>
      <c r="AU30" s="6">
        <v>19764.5</v>
      </c>
      <c r="AV30" s="6">
        <v>19245.8</v>
      </c>
      <c r="AW30" s="6">
        <v>18714</v>
      </c>
      <c r="AX30" s="6">
        <v>18174.3</v>
      </c>
      <c r="AY30" s="6">
        <v>17610.8</v>
      </c>
      <c r="AZ30" s="6">
        <v>17025.5</v>
      </c>
      <c r="BA30" s="6">
        <v>16425.400000000001</v>
      </c>
      <c r="BB30" s="6">
        <v>15809</v>
      </c>
      <c r="BC30" s="6">
        <v>15173.7</v>
      </c>
      <c r="BD30" s="6">
        <v>14514.7</v>
      </c>
      <c r="BE30" s="6">
        <v>13839.2</v>
      </c>
      <c r="BF30" s="6">
        <v>13155.3</v>
      </c>
      <c r="BG30" s="6">
        <v>12442.4</v>
      </c>
      <c r="BH30" s="6">
        <v>11702.5</v>
      </c>
      <c r="BI30" s="6">
        <v>10944</v>
      </c>
      <c r="BJ30" s="6">
        <v>10177</v>
      </c>
      <c r="BK30" s="6">
        <v>9378</v>
      </c>
      <c r="BL30" s="6">
        <v>8548.7999999999993</v>
      </c>
      <c r="BM30" s="6">
        <v>7699.1</v>
      </c>
      <c r="BN30" s="6">
        <v>6840.4</v>
      </c>
      <c r="BO30" s="6">
        <v>5946.5</v>
      </c>
      <c r="BP30" s="6">
        <v>5019.1000000000004</v>
      </c>
      <c r="BQ30" s="6">
        <v>4068.7</v>
      </c>
      <c r="BR30" s="6">
        <v>3096.9</v>
      </c>
      <c r="BS30" s="6">
        <v>2097.5</v>
      </c>
      <c r="BT30" s="6">
        <v>1061.5</v>
      </c>
      <c r="BU30" s="6">
        <v>0</v>
      </c>
    </row>
    <row r="31" spans="1:73" x14ac:dyDescent="0.15">
      <c r="D31" s="2" t="s">
        <v>12</v>
      </c>
      <c r="F31" s="6" t="s">
        <v>22</v>
      </c>
      <c r="I31" s="16" t="str">
        <f>IFERROR(IF(I28=1,I29/I30,"n/a"),"n/a")</f>
        <v>n/a</v>
      </c>
      <c r="J31" s="16" t="str">
        <f t="shared" ref="J31:BU31" si="15">IFERROR(IF(J28=1,J29/J30,"n/a"),"n/a")</f>
        <v>n/a</v>
      </c>
      <c r="K31" s="16" t="str">
        <f t="shared" si="15"/>
        <v>n/a</v>
      </c>
      <c r="L31" s="16" t="str">
        <f t="shared" si="15"/>
        <v>n/a</v>
      </c>
      <c r="M31" s="16" t="str">
        <f t="shared" si="15"/>
        <v>n/a</v>
      </c>
      <c r="N31" s="16">
        <f t="shared" si="15"/>
        <v>1.2999996231623097</v>
      </c>
      <c r="O31" s="16">
        <f t="shared" si="15"/>
        <v>1.3000004262562208</v>
      </c>
      <c r="P31" s="16">
        <f t="shared" si="15"/>
        <v>1.3000007105336662</v>
      </c>
      <c r="Q31" s="16">
        <f t="shared" si="15"/>
        <v>1.2999982106749184</v>
      </c>
      <c r="R31" s="16">
        <f t="shared" si="15"/>
        <v>1.3000007692715503</v>
      </c>
      <c r="S31" s="16">
        <f t="shared" si="15"/>
        <v>1.299999111373185</v>
      </c>
      <c r="T31" s="16">
        <f t="shared" si="15"/>
        <v>1.2999992832453928</v>
      </c>
      <c r="U31" s="16">
        <f t="shared" si="15"/>
        <v>1.2999984881496052</v>
      </c>
      <c r="V31" s="16">
        <f t="shared" si="15"/>
        <v>1.2999990762749851</v>
      </c>
      <c r="W31" s="16">
        <f t="shared" si="15"/>
        <v>1.2999989797019398</v>
      </c>
      <c r="X31" s="16">
        <f t="shared" si="15"/>
        <v>1.2999993928732712</v>
      </c>
      <c r="Y31" s="16">
        <f t="shared" si="15"/>
        <v>1.2999991467744114</v>
      </c>
      <c r="Z31" s="16">
        <f t="shared" si="15"/>
        <v>1.3000011898333941</v>
      </c>
      <c r="AA31" s="16">
        <f t="shared" si="15"/>
        <v>1.3000004955252373</v>
      </c>
      <c r="AB31" s="16">
        <f t="shared" si="15"/>
        <v>1.3000022483459581</v>
      </c>
      <c r="AC31" s="16">
        <f t="shared" si="15"/>
        <v>1.3000015854945368</v>
      </c>
      <c r="AD31" s="16">
        <f t="shared" si="15"/>
        <v>1.2999975771161307</v>
      </c>
      <c r="AE31" s="16">
        <f t="shared" si="15"/>
        <v>1.2999977064167005</v>
      </c>
      <c r="AF31" s="16">
        <f t="shared" si="15"/>
        <v>1.3000016809399566</v>
      </c>
      <c r="AG31" s="16">
        <f t="shared" si="15"/>
        <v>1.2999984738188339</v>
      </c>
      <c r="AH31" s="16">
        <f t="shared" si="15"/>
        <v>1.2999983627261893</v>
      </c>
      <c r="AI31" s="16">
        <f t="shared" si="15"/>
        <v>1.3000010915601086</v>
      </c>
      <c r="AJ31" s="16">
        <f t="shared" si="15"/>
        <v>1.2999999568729119</v>
      </c>
      <c r="AK31" s="16">
        <f t="shared" si="15"/>
        <v>1.3000023891197796</v>
      </c>
      <c r="AL31" s="16">
        <f t="shared" si="15"/>
        <v>1.2999986393693608</v>
      </c>
      <c r="AM31" s="16">
        <f t="shared" si="15"/>
        <v>1.2999988783115732</v>
      </c>
      <c r="AN31" s="16">
        <f t="shared" si="15"/>
        <v>1.3000024717367915</v>
      </c>
      <c r="AO31" s="16">
        <f t="shared" si="15"/>
        <v>1.2999981509249088</v>
      </c>
      <c r="AP31" s="16">
        <f t="shared" si="15"/>
        <v>1.2999990532632253</v>
      </c>
      <c r="AQ31" s="16">
        <f t="shared" si="15"/>
        <v>1.300000844139263</v>
      </c>
      <c r="AR31" s="16">
        <f t="shared" si="15"/>
        <v>1.2999983633896881</v>
      </c>
      <c r="AS31" s="16">
        <f t="shared" si="15"/>
        <v>1.299997920879145</v>
      </c>
      <c r="AT31" s="16">
        <f t="shared" si="15"/>
        <v>1.2999968849542303</v>
      </c>
      <c r="AU31" s="16">
        <f t="shared" si="15"/>
        <v>1.300000918790996</v>
      </c>
      <c r="AV31" s="16">
        <f t="shared" si="15"/>
        <v>1.3000021234967987</v>
      </c>
      <c r="AW31" s="16">
        <f t="shared" si="15"/>
        <v>1.300001486581748</v>
      </c>
      <c r="AX31" s="16">
        <f t="shared" si="15"/>
        <v>1.2999993005439974</v>
      </c>
      <c r="AY31" s="16">
        <f t="shared" si="15"/>
        <v>1.2999998402939792</v>
      </c>
      <c r="AZ31" s="16">
        <f t="shared" si="15"/>
        <v>1.2999981832004612</v>
      </c>
      <c r="BA31" s="16">
        <f t="shared" si="15"/>
        <v>1.3000012850872429</v>
      </c>
      <c r="BB31" s="16">
        <f t="shared" si="15"/>
        <v>1.2999986340485969</v>
      </c>
      <c r="BC31" s="16">
        <f t="shared" si="15"/>
        <v>1.2999961976831711</v>
      </c>
      <c r="BD31" s="16">
        <f t="shared" si="15"/>
        <v>1.2999966713316127</v>
      </c>
      <c r="BE31" s="16">
        <f t="shared" si="15"/>
        <v>1.299995472542139</v>
      </c>
      <c r="BF31" s="16">
        <f t="shared" si="15"/>
        <v>1.2999956004006485</v>
      </c>
      <c r="BG31" s="16">
        <f t="shared" si="15"/>
        <v>1.3000022243856661</v>
      </c>
      <c r="BH31" s="16">
        <f t="shared" si="15"/>
        <v>1.2999961921399035</v>
      </c>
      <c r="BI31" s="16">
        <f t="shared" si="15"/>
        <v>1.3000043575064255</v>
      </c>
      <c r="BJ31" s="16">
        <f t="shared" si="15"/>
        <v>1.2999959644653212</v>
      </c>
      <c r="BK31" s="16">
        <f t="shared" si="15"/>
        <v>1.2999979961003623</v>
      </c>
      <c r="BL31" s="16">
        <f t="shared" si="15"/>
        <v>1.3000049676436283</v>
      </c>
      <c r="BM31" s="16">
        <f t="shared" si="15"/>
        <v>1.2999920860733305</v>
      </c>
      <c r="BN31" s="16">
        <f t="shared" si="15"/>
        <v>1.2999931477660416</v>
      </c>
      <c r="BO31" s="16">
        <f t="shared" si="15"/>
        <v>1.2999973038749233</v>
      </c>
      <c r="BP31" s="16">
        <f t="shared" si="15"/>
        <v>1.2999963976423139</v>
      </c>
      <c r="BQ31" s="16">
        <f t="shared" si="15"/>
        <v>1.2999958707077479</v>
      </c>
      <c r="BR31" s="16">
        <f t="shared" si="15"/>
        <v>1.2999868871274989</v>
      </c>
      <c r="BS31" s="16">
        <f t="shared" si="15"/>
        <v>1.2999693285893075</v>
      </c>
      <c r="BT31" s="16">
        <f t="shared" si="15"/>
        <v>1.3000401330609173</v>
      </c>
      <c r="BU31" s="16" t="str">
        <f t="shared" si="15"/>
        <v>n/a</v>
      </c>
    </row>
    <row r="32" spans="1:73" x14ac:dyDescent="0.15"/>
    <row r="33" spans="1:154" x14ac:dyDescent="0.15">
      <c r="D33" s="2" t="s">
        <v>23</v>
      </c>
      <c r="E33" s="16">
        <f>AVERAGE(I31:BU31)</f>
        <v>1.2999990805782062</v>
      </c>
      <c r="F33" s="6" t="s">
        <v>22</v>
      </c>
    </row>
    <row r="34" spans="1:154" s="6" customFormat="1" x14ac:dyDescent="0.15">
      <c r="A34" s="1"/>
      <c r="B34" s="1"/>
      <c r="C34" s="1"/>
      <c r="D34" s="2" t="s">
        <v>24</v>
      </c>
      <c r="E34" s="16">
        <f>MIN(I31:BU31)</f>
        <v>1.2999693285893075</v>
      </c>
      <c r="F34" s="6" t="s">
        <v>22</v>
      </c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</row>
    <row r="35" spans="1:154" s="6" customFormat="1" x14ac:dyDescent="0.15">
      <c r="A35" s="1"/>
      <c r="B35" s="1"/>
      <c r="C35" s="1"/>
      <c r="D35" s="2" t="s">
        <v>25</v>
      </c>
      <c r="E35" s="16">
        <f>MAX(I31:BU31)</f>
        <v>1.3000401330609173</v>
      </c>
      <c r="F35" s="6" t="s">
        <v>22</v>
      </c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</row>
    <row r="36" spans="1:154" s="6" customFormat="1" x14ac:dyDescent="0.15">
      <c r="A36" s="1"/>
      <c r="B36" s="1"/>
      <c r="C36" s="1"/>
      <c r="D36" s="2" t="s">
        <v>26</v>
      </c>
      <c r="E36" s="16">
        <f>MEDIAN(I31:BU31)</f>
        <v>1.2999990532632253</v>
      </c>
      <c r="F36" s="6" t="s">
        <v>22</v>
      </c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</row>
    <row r="37" spans="1:154" x14ac:dyDescent="0.15"/>
  </sheetData>
  <conditionalFormatting sqref="I15:BU15">
    <cfRule type="cellIs" dxfId="7" priority="1" operator="equal">
      <formula>0</formula>
    </cfRule>
    <cfRule type="cellIs" dxfId="6" priority="2" operator="equal">
      <formula>1</formula>
    </cfRule>
  </conditionalFormatting>
  <conditionalFormatting sqref="I19:BU19">
    <cfRule type="cellIs" dxfId="5" priority="3" operator="equal">
      <formula>0</formula>
    </cfRule>
    <cfRule type="cellIs" dxfId="4" priority="4" operator="equal">
      <formula>1</formula>
    </cfRule>
  </conditionalFormatting>
  <conditionalFormatting sqref="I23:BU23">
    <cfRule type="cellIs" dxfId="3" priority="5" operator="equal">
      <formula>0</formula>
    </cfRule>
    <cfRule type="cellIs" dxfId="2" priority="6" operator="equal">
      <formula>1</formula>
    </cfRule>
  </conditionalFormatting>
  <conditionalFormatting sqref="I28:BU28">
    <cfRule type="cellIs" dxfId="1" priority="7" operator="equal">
      <formula>0</formula>
    </cfRule>
    <cfRule type="cellIs" dxfId="0" priority="8" operator="equal">
      <formula>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LLCR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Justus Oyagi</dc:creator>
  <cp:lastModifiedBy>Justus Oyagi</cp:lastModifiedBy>
  <dcterms:created xsi:type="dcterms:W3CDTF">2025-07-05T09:12:14Z</dcterms:created>
  <dcterms:modified xsi:type="dcterms:W3CDTF">2025-07-05T09:16:47Z</dcterms:modified>
</cp:coreProperties>
</file>